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cción\Desktop\"/>
    </mc:Choice>
  </mc:AlternateContent>
  <bookViews>
    <workbookView xWindow="0" yWindow="0" windowWidth="20490" windowHeight="8940" firstSheet="1" activeTab="2"/>
  </bookViews>
  <sheets>
    <sheet name="Seguim. y evaluación vigencia " sheetId="1" r:id="rId1"/>
    <sheet name="Seguim. evaluacion vigencia" sheetId="6" r:id="rId2"/>
    <sheet name="Seguim. y evaluacion periodo " sheetId="4" r:id="rId3"/>
    <sheet name="Pesos" sheetId="3" state="hidden" r:id="rId4"/>
  </sheets>
  <externalReferences>
    <externalReference r:id="rId5"/>
    <externalReference r:id="rId6"/>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05" i="6" l="1"/>
  <c r="AV125" i="6" l="1"/>
  <c r="AU125" i="6"/>
  <c r="AT125" i="6"/>
  <c r="AQ125" i="6"/>
  <c r="AP125" i="6"/>
  <c r="AO125" i="6"/>
  <c r="AL125" i="6"/>
  <c r="AK125" i="6"/>
  <c r="AJ125" i="6"/>
  <c r="AV124" i="6"/>
  <c r="AU124" i="6"/>
  <c r="AT124" i="6"/>
  <c r="AQ124" i="6"/>
  <c r="AP124" i="6"/>
  <c r="AO124" i="6"/>
  <c r="AL124" i="6"/>
  <c r="AK124" i="6"/>
  <c r="AJ124" i="6"/>
  <c r="AV123" i="6"/>
  <c r="AU123" i="6"/>
  <c r="AT123" i="6"/>
  <c r="AQ123" i="6"/>
  <c r="AP123" i="6"/>
  <c r="AO123" i="6"/>
  <c r="AL123" i="6"/>
  <c r="AK123" i="6"/>
  <c r="AJ123" i="6"/>
  <c r="AV122" i="6"/>
  <c r="AU122" i="6"/>
  <c r="AT122" i="6"/>
  <c r="AQ122" i="6"/>
  <c r="AP122" i="6"/>
  <c r="AO122" i="6"/>
  <c r="AL122" i="6"/>
  <c r="AK122" i="6"/>
  <c r="AJ122" i="6"/>
  <c r="AV121" i="6"/>
  <c r="AU121" i="6"/>
  <c r="AT121" i="6"/>
  <c r="AQ121" i="6"/>
  <c r="AP121" i="6"/>
  <c r="AO121" i="6"/>
  <c r="AL121" i="6"/>
  <c r="AK121" i="6"/>
  <c r="AJ121" i="6"/>
  <c r="AV120" i="6"/>
  <c r="AU120" i="6"/>
  <c r="AT120" i="6"/>
  <c r="AQ120" i="6"/>
  <c r="AP120" i="6"/>
  <c r="AO120" i="6"/>
  <c r="AL120" i="6"/>
  <c r="AK120" i="6"/>
  <c r="AJ120" i="6"/>
  <c r="AV119" i="6"/>
  <c r="AU119" i="6"/>
  <c r="AT119" i="6"/>
  <c r="AQ119" i="6"/>
  <c r="AP119" i="6"/>
  <c r="AO119" i="6"/>
  <c r="AL119" i="6"/>
  <c r="AK119" i="6"/>
  <c r="AJ119" i="6"/>
  <c r="AV118" i="6"/>
  <c r="AU118" i="6"/>
  <c r="AT118" i="6"/>
  <c r="AQ118" i="6"/>
  <c r="AP118" i="6"/>
  <c r="AO118" i="6"/>
  <c r="AL118" i="6"/>
  <c r="AK118" i="6"/>
  <c r="AJ118" i="6"/>
  <c r="AV117" i="6"/>
  <c r="AU117" i="6"/>
  <c r="AT117" i="6"/>
  <c r="AQ117" i="6"/>
  <c r="AP117" i="6"/>
  <c r="AO117" i="6"/>
  <c r="AL117" i="6"/>
  <c r="AK117" i="6"/>
  <c r="AJ117" i="6"/>
  <c r="AV116" i="6"/>
  <c r="AU116" i="6"/>
  <c r="AT116" i="6"/>
  <c r="AQ116" i="6"/>
  <c r="AP116" i="6"/>
  <c r="AO116" i="6"/>
  <c r="AL116" i="6"/>
  <c r="AK116" i="6"/>
  <c r="AJ116" i="6"/>
  <c r="AV115" i="6"/>
  <c r="AU115" i="6"/>
  <c r="AT115" i="6"/>
  <c r="AQ115" i="6"/>
  <c r="AP115" i="6"/>
  <c r="AO115" i="6"/>
  <c r="AL115" i="6"/>
  <c r="AK115" i="6"/>
  <c r="AJ115" i="6"/>
  <c r="AV114" i="6"/>
  <c r="AW114" i="6" s="1"/>
  <c r="AX114" i="6" s="1"/>
  <c r="AU114" i="6"/>
  <c r="AT114" i="6"/>
  <c r="AQ114" i="6"/>
  <c r="AR114" i="6" s="1"/>
  <c r="AS114" i="6" s="1"/>
  <c r="AP114" i="6"/>
  <c r="AO114" i="6"/>
  <c r="AL114" i="6"/>
  <c r="AM114" i="6" s="1"/>
  <c r="AN114" i="6" s="1"/>
  <c r="AK114" i="6"/>
  <c r="AJ114" i="6"/>
  <c r="AV113" i="6"/>
  <c r="AW113" i="6" s="1"/>
  <c r="AX113" i="6" s="1"/>
  <c r="AU113" i="6"/>
  <c r="AT113" i="6"/>
  <c r="AQ113" i="6"/>
  <c r="AP113" i="6"/>
  <c r="AO113" i="6"/>
  <c r="AL113" i="6"/>
  <c r="AM113" i="6" s="1"/>
  <c r="AN113" i="6" s="1"/>
  <c r="AK113" i="6"/>
  <c r="AJ113" i="6"/>
  <c r="AY112" i="6"/>
  <c r="AV111" i="6"/>
  <c r="AW111" i="6" s="1"/>
  <c r="AX111" i="6" s="1"/>
  <c r="AU111" i="6"/>
  <c r="AT111" i="6"/>
  <c r="AQ111" i="6"/>
  <c r="AR111" i="6" s="1"/>
  <c r="AS111" i="6" s="1"/>
  <c r="AP111" i="6"/>
  <c r="AO111" i="6"/>
  <c r="AL111" i="6"/>
  <c r="AK111" i="6"/>
  <c r="AJ111" i="6"/>
  <c r="AY110" i="6"/>
  <c r="AV109" i="6"/>
  <c r="AW109" i="6" s="1"/>
  <c r="AX109" i="6" s="1"/>
  <c r="AU109" i="6"/>
  <c r="AT109" i="6"/>
  <c r="AQ109" i="6"/>
  <c r="AP109" i="6"/>
  <c r="AO109" i="6"/>
  <c r="AL109" i="6"/>
  <c r="AM109" i="6" s="1"/>
  <c r="AN109" i="6" s="1"/>
  <c r="AK109" i="6"/>
  <c r="AJ109" i="6"/>
  <c r="AY108" i="6"/>
  <c r="AV107" i="6"/>
  <c r="AW107" i="6" s="1"/>
  <c r="AX107" i="6" s="1"/>
  <c r="AU107" i="6"/>
  <c r="AT107" i="6"/>
  <c r="AQ107" i="6"/>
  <c r="AR107" i="6" s="1"/>
  <c r="AS107" i="6" s="1"/>
  <c r="AP107" i="6"/>
  <c r="AO107" i="6"/>
  <c r="AL107" i="6"/>
  <c r="AK107" i="6"/>
  <c r="AJ107" i="6"/>
  <c r="AY106" i="6"/>
  <c r="AV105" i="6"/>
  <c r="AW105" i="6" s="1"/>
  <c r="AX105" i="6" s="1"/>
  <c r="AU105" i="6"/>
  <c r="AT105" i="6"/>
  <c r="AQ105" i="6"/>
  <c r="AP105" i="6"/>
  <c r="AO105" i="6"/>
  <c r="AL105" i="6"/>
  <c r="AM105" i="6" s="1"/>
  <c r="AN105" i="6" s="1"/>
  <c r="AK105" i="6"/>
  <c r="AJ105" i="6"/>
  <c r="AV104" i="6"/>
  <c r="AW104" i="6" s="1"/>
  <c r="AX104" i="6" s="1"/>
  <c r="AU104" i="6"/>
  <c r="AT104" i="6"/>
  <c r="AQ104" i="6"/>
  <c r="AR104" i="6" s="1"/>
  <c r="AS104" i="6" s="1"/>
  <c r="AP104" i="6"/>
  <c r="AO104" i="6"/>
  <c r="AL104" i="6"/>
  <c r="AK104" i="6"/>
  <c r="AJ104" i="6"/>
  <c r="AV103" i="6"/>
  <c r="AW103" i="6" s="1"/>
  <c r="AX103" i="6" s="1"/>
  <c r="AU103" i="6"/>
  <c r="AT103" i="6"/>
  <c r="AQ103" i="6"/>
  <c r="AR103" i="6" s="1"/>
  <c r="AS103" i="6" s="1"/>
  <c r="AP103" i="6"/>
  <c r="AO103" i="6"/>
  <c r="AL103" i="6"/>
  <c r="AK103" i="6"/>
  <c r="AJ103" i="6"/>
  <c r="AV102" i="6"/>
  <c r="AW102" i="6" s="1"/>
  <c r="AX102" i="6" s="1"/>
  <c r="AU102" i="6"/>
  <c r="AT102" i="6"/>
  <c r="AQ102" i="6"/>
  <c r="AR102" i="6" s="1"/>
  <c r="AS102" i="6" s="1"/>
  <c r="AP102" i="6"/>
  <c r="AO102" i="6"/>
  <c r="AL102" i="6"/>
  <c r="AK102" i="6"/>
  <c r="AJ102" i="6"/>
  <c r="AV101" i="6"/>
  <c r="AU101" i="6"/>
  <c r="AT101" i="6"/>
  <c r="AQ101" i="6"/>
  <c r="AP101" i="6"/>
  <c r="AO101" i="6"/>
  <c r="AL101" i="6"/>
  <c r="AK101" i="6"/>
  <c r="AJ101" i="6"/>
  <c r="AV100" i="6"/>
  <c r="AU100" i="6"/>
  <c r="AT100" i="6"/>
  <c r="AQ100" i="6"/>
  <c r="AP100" i="6"/>
  <c r="AO100" i="6"/>
  <c r="AL100" i="6"/>
  <c r="AK100" i="6"/>
  <c r="AJ100" i="6"/>
  <c r="AV99" i="6"/>
  <c r="AU99" i="6"/>
  <c r="AT99" i="6"/>
  <c r="AQ99" i="6"/>
  <c r="AP99" i="6"/>
  <c r="AO99" i="6"/>
  <c r="AL99" i="6"/>
  <c r="AK99" i="6"/>
  <c r="AJ99" i="6"/>
  <c r="AV98" i="6"/>
  <c r="AU98" i="6"/>
  <c r="AT98" i="6"/>
  <c r="AQ98" i="6"/>
  <c r="AP98" i="6"/>
  <c r="AO98" i="6"/>
  <c r="AL98" i="6"/>
  <c r="AK98" i="6"/>
  <c r="AJ98" i="6"/>
  <c r="AV97" i="6"/>
  <c r="AU97" i="6"/>
  <c r="AT97" i="6"/>
  <c r="AQ97" i="6"/>
  <c r="AP97" i="6"/>
  <c r="AO97" i="6"/>
  <c r="AL97" i="6"/>
  <c r="AK97" i="6"/>
  <c r="AJ97" i="6"/>
  <c r="AV96" i="6"/>
  <c r="AU96" i="6"/>
  <c r="AT96" i="6"/>
  <c r="AQ96" i="6"/>
  <c r="AP96" i="6"/>
  <c r="AO96" i="6"/>
  <c r="AL96" i="6"/>
  <c r="AK96" i="6"/>
  <c r="AJ96" i="6"/>
  <c r="AY95" i="6"/>
  <c r="BA95" i="6" s="1"/>
  <c r="AV94" i="6"/>
  <c r="AU94" i="6"/>
  <c r="AT94" i="6"/>
  <c r="AQ94" i="6"/>
  <c r="AP94" i="6"/>
  <c r="AO94" i="6"/>
  <c r="AL94" i="6"/>
  <c r="AK94" i="6"/>
  <c r="AJ94" i="6"/>
  <c r="AV93" i="6"/>
  <c r="AU93" i="6"/>
  <c r="AT93" i="6"/>
  <c r="AQ93" i="6"/>
  <c r="AP93" i="6"/>
  <c r="AO93" i="6"/>
  <c r="AL93" i="6"/>
  <c r="AK93" i="6"/>
  <c r="AJ93" i="6"/>
  <c r="AV92" i="6"/>
  <c r="AU92" i="6"/>
  <c r="AT92" i="6"/>
  <c r="AQ92" i="6"/>
  <c r="AP92" i="6"/>
  <c r="AO92" i="6"/>
  <c r="AL92" i="6"/>
  <c r="AK92" i="6"/>
  <c r="AJ92" i="6"/>
  <c r="AV91" i="6"/>
  <c r="AU91" i="6"/>
  <c r="AT91" i="6"/>
  <c r="AQ91" i="6"/>
  <c r="AP91" i="6"/>
  <c r="AO91" i="6"/>
  <c r="AL91" i="6"/>
  <c r="AK91" i="6"/>
  <c r="AJ91" i="6"/>
  <c r="AV90" i="6"/>
  <c r="AU90" i="6"/>
  <c r="AT90" i="6"/>
  <c r="AQ90" i="6"/>
  <c r="AP90" i="6"/>
  <c r="AO90" i="6"/>
  <c r="AL90" i="6"/>
  <c r="AK90" i="6"/>
  <c r="AJ90" i="6"/>
  <c r="AV89" i="6"/>
  <c r="AU89" i="6"/>
  <c r="AT89" i="6"/>
  <c r="AQ89" i="6"/>
  <c r="AP89" i="6"/>
  <c r="AO89" i="6"/>
  <c r="AL89" i="6"/>
  <c r="AK89" i="6"/>
  <c r="AJ89" i="6"/>
  <c r="AV88" i="6"/>
  <c r="AU88" i="6"/>
  <c r="AT88" i="6"/>
  <c r="AQ88" i="6"/>
  <c r="AP88" i="6"/>
  <c r="AO88" i="6"/>
  <c r="AL88" i="6"/>
  <c r="AK88" i="6"/>
  <c r="AJ88" i="6"/>
  <c r="AV87" i="6"/>
  <c r="AU87" i="6"/>
  <c r="AT87" i="6"/>
  <c r="AQ87" i="6"/>
  <c r="AP87" i="6"/>
  <c r="AO87" i="6"/>
  <c r="AL87" i="6"/>
  <c r="AK87" i="6"/>
  <c r="AJ87" i="6"/>
  <c r="AV86" i="6"/>
  <c r="AU86" i="6"/>
  <c r="AT86" i="6"/>
  <c r="AQ86" i="6"/>
  <c r="AP86" i="6"/>
  <c r="AO86" i="6"/>
  <c r="AL86" i="6"/>
  <c r="AK86" i="6"/>
  <c r="AJ86" i="6"/>
  <c r="AV85" i="6"/>
  <c r="AU85" i="6"/>
  <c r="AT85" i="6"/>
  <c r="AQ85" i="6"/>
  <c r="AP85" i="6"/>
  <c r="AO85" i="6"/>
  <c r="AL85" i="6"/>
  <c r="AK85" i="6"/>
  <c r="AJ85" i="6"/>
  <c r="AV84" i="6"/>
  <c r="AU84" i="6"/>
  <c r="AT84" i="6"/>
  <c r="AQ84" i="6"/>
  <c r="AP84" i="6"/>
  <c r="AO84" i="6"/>
  <c r="AL84" i="6"/>
  <c r="AK84" i="6"/>
  <c r="AJ84" i="6"/>
  <c r="AV83" i="6"/>
  <c r="AU83" i="6"/>
  <c r="AT83" i="6"/>
  <c r="AQ83" i="6"/>
  <c r="AP83" i="6"/>
  <c r="AO83" i="6"/>
  <c r="AL83" i="6"/>
  <c r="AK83" i="6"/>
  <c r="AJ83" i="6"/>
  <c r="AV82" i="6"/>
  <c r="AU82" i="6"/>
  <c r="AT82" i="6"/>
  <c r="AQ82" i="6"/>
  <c r="AP82" i="6"/>
  <c r="AO82" i="6"/>
  <c r="AL82" i="6"/>
  <c r="AK82" i="6"/>
  <c r="AJ82" i="6"/>
  <c r="AV81" i="6"/>
  <c r="AU81" i="6"/>
  <c r="AT81" i="6"/>
  <c r="AQ81" i="6"/>
  <c r="AP81" i="6"/>
  <c r="AO81" i="6"/>
  <c r="AL81" i="6"/>
  <c r="AK81" i="6"/>
  <c r="AJ81" i="6"/>
  <c r="AV80" i="6"/>
  <c r="AU80" i="6"/>
  <c r="AT80" i="6"/>
  <c r="AQ80" i="6"/>
  <c r="AP80" i="6"/>
  <c r="AO80" i="6"/>
  <c r="AL80" i="6"/>
  <c r="AK80" i="6"/>
  <c r="AJ80" i="6"/>
  <c r="AV79" i="6"/>
  <c r="AU79" i="6"/>
  <c r="AT79" i="6"/>
  <c r="AQ79" i="6"/>
  <c r="AP79" i="6"/>
  <c r="AO79" i="6"/>
  <c r="AL79" i="6"/>
  <c r="AK79" i="6"/>
  <c r="AJ79" i="6"/>
  <c r="AV78" i="6"/>
  <c r="AU78" i="6"/>
  <c r="AT78" i="6"/>
  <c r="AQ78" i="6"/>
  <c r="AP78" i="6"/>
  <c r="AO78" i="6"/>
  <c r="AL78" i="6"/>
  <c r="AK78" i="6"/>
  <c r="AJ78" i="6"/>
  <c r="AV77" i="6"/>
  <c r="AU77" i="6"/>
  <c r="AT77" i="6"/>
  <c r="AQ77" i="6"/>
  <c r="AP77" i="6"/>
  <c r="AO77" i="6"/>
  <c r="AL77" i="6"/>
  <c r="AK77" i="6"/>
  <c r="AJ77" i="6"/>
  <c r="AV76" i="6"/>
  <c r="AU76" i="6"/>
  <c r="AT76" i="6"/>
  <c r="AQ76" i="6"/>
  <c r="AP76" i="6"/>
  <c r="AO76" i="6"/>
  <c r="AL76" i="6"/>
  <c r="AK76" i="6"/>
  <c r="AJ76" i="6"/>
  <c r="AV75" i="6"/>
  <c r="AW75" i="6" s="1"/>
  <c r="AX75" i="6" s="1"/>
  <c r="AU75" i="6"/>
  <c r="AT75" i="6"/>
  <c r="AQ75" i="6"/>
  <c r="AR75" i="6" s="1"/>
  <c r="AS75" i="6" s="1"/>
  <c r="AP75" i="6"/>
  <c r="AO75" i="6"/>
  <c r="AL75" i="6"/>
  <c r="AK75" i="6"/>
  <c r="AJ75" i="6"/>
  <c r="AV74" i="6"/>
  <c r="AU74" i="6"/>
  <c r="AT74" i="6"/>
  <c r="AQ74" i="6"/>
  <c r="AP74" i="6"/>
  <c r="AO74" i="6"/>
  <c r="AL74" i="6"/>
  <c r="AK74" i="6"/>
  <c r="AJ74" i="6"/>
  <c r="AV73" i="6"/>
  <c r="AU73" i="6"/>
  <c r="AT73" i="6"/>
  <c r="AQ73" i="6"/>
  <c r="AP73" i="6"/>
  <c r="AO73" i="6"/>
  <c r="AL73" i="6"/>
  <c r="AK73" i="6"/>
  <c r="AJ73" i="6"/>
  <c r="AV72" i="6"/>
  <c r="AU72" i="6"/>
  <c r="AT72" i="6"/>
  <c r="AQ72" i="6"/>
  <c r="AP72" i="6"/>
  <c r="AO72" i="6"/>
  <c r="AL72" i="6"/>
  <c r="AK72" i="6"/>
  <c r="AJ72" i="6"/>
  <c r="AV71" i="6"/>
  <c r="AU71" i="6"/>
  <c r="AT71" i="6"/>
  <c r="AQ71" i="6"/>
  <c r="AP71" i="6"/>
  <c r="AO71" i="6"/>
  <c r="AL71" i="6"/>
  <c r="AK71" i="6"/>
  <c r="AJ71" i="6"/>
  <c r="AV70" i="6"/>
  <c r="AU70" i="6"/>
  <c r="AT70" i="6"/>
  <c r="AQ70" i="6"/>
  <c r="AP70" i="6"/>
  <c r="AO70" i="6"/>
  <c r="AL70" i="6"/>
  <c r="AK70" i="6"/>
  <c r="AJ70" i="6"/>
  <c r="AV69" i="6"/>
  <c r="AU69" i="6"/>
  <c r="AT69" i="6"/>
  <c r="AQ69" i="6"/>
  <c r="AP69" i="6"/>
  <c r="AO69" i="6"/>
  <c r="AL69" i="6"/>
  <c r="AK69" i="6"/>
  <c r="AJ69" i="6"/>
  <c r="AV68" i="6"/>
  <c r="AU68" i="6"/>
  <c r="AT68" i="6"/>
  <c r="AQ68" i="6"/>
  <c r="AP68" i="6"/>
  <c r="AO68" i="6"/>
  <c r="AL68" i="6"/>
  <c r="AK68" i="6"/>
  <c r="AJ68" i="6"/>
  <c r="AV67" i="6"/>
  <c r="AU67" i="6"/>
  <c r="AT67" i="6"/>
  <c r="AQ67" i="6"/>
  <c r="AP67" i="6"/>
  <c r="AO67" i="6"/>
  <c r="AL67" i="6"/>
  <c r="AK67" i="6"/>
  <c r="AJ67" i="6"/>
  <c r="AV66" i="6"/>
  <c r="AU66" i="6"/>
  <c r="AT66" i="6"/>
  <c r="AQ66" i="6"/>
  <c r="AP66" i="6"/>
  <c r="AO66" i="6"/>
  <c r="AL66" i="6"/>
  <c r="AK66" i="6"/>
  <c r="AJ66" i="6"/>
  <c r="AV65" i="6"/>
  <c r="AU65" i="6"/>
  <c r="AT65" i="6"/>
  <c r="AQ65" i="6"/>
  <c r="AP65" i="6"/>
  <c r="AO65" i="6"/>
  <c r="AL65" i="6"/>
  <c r="AK65" i="6"/>
  <c r="AJ65" i="6"/>
  <c r="AV64" i="6"/>
  <c r="AU64" i="6"/>
  <c r="AT64" i="6"/>
  <c r="AQ64" i="6"/>
  <c r="AP64" i="6"/>
  <c r="AO64" i="6"/>
  <c r="AL64" i="6"/>
  <c r="AK64" i="6"/>
  <c r="AJ64" i="6"/>
  <c r="AV63" i="6"/>
  <c r="AU63" i="6"/>
  <c r="AT63" i="6"/>
  <c r="AQ63" i="6"/>
  <c r="AP63" i="6"/>
  <c r="AO63" i="6"/>
  <c r="AL63" i="6"/>
  <c r="AK63" i="6"/>
  <c r="AJ63" i="6"/>
  <c r="AV62" i="6"/>
  <c r="AU62" i="6"/>
  <c r="AT62" i="6"/>
  <c r="AQ62" i="6"/>
  <c r="AP62" i="6"/>
  <c r="AO62" i="6"/>
  <c r="AL62" i="6"/>
  <c r="AK62" i="6"/>
  <c r="AJ62" i="6"/>
  <c r="AV61" i="6"/>
  <c r="AU61" i="6"/>
  <c r="AT61" i="6"/>
  <c r="AQ61" i="6"/>
  <c r="AP61" i="6"/>
  <c r="AO61" i="6"/>
  <c r="AL61" i="6"/>
  <c r="AK61" i="6"/>
  <c r="AJ61" i="6"/>
  <c r="AV60" i="6"/>
  <c r="AU60" i="6"/>
  <c r="AT60" i="6"/>
  <c r="AQ60" i="6"/>
  <c r="AP60" i="6"/>
  <c r="AO60" i="6"/>
  <c r="AL60" i="6"/>
  <c r="AK60" i="6"/>
  <c r="AJ60" i="6"/>
  <c r="AV59" i="6"/>
  <c r="AU59" i="6"/>
  <c r="AT59" i="6"/>
  <c r="AQ59" i="6"/>
  <c r="AP59" i="6"/>
  <c r="AO59" i="6"/>
  <c r="AL59" i="6"/>
  <c r="AK59" i="6"/>
  <c r="AJ59" i="6"/>
  <c r="AV58" i="6"/>
  <c r="AU58" i="6"/>
  <c r="AT58" i="6"/>
  <c r="AQ58" i="6"/>
  <c r="AP58" i="6"/>
  <c r="AO58" i="6"/>
  <c r="AL58" i="6"/>
  <c r="AK58" i="6"/>
  <c r="AJ58" i="6"/>
  <c r="AV57" i="6"/>
  <c r="AU57" i="6"/>
  <c r="AT57" i="6"/>
  <c r="AQ57" i="6"/>
  <c r="AP57" i="6"/>
  <c r="AO57" i="6"/>
  <c r="AL57" i="6"/>
  <c r="AK57" i="6"/>
  <c r="AJ57" i="6"/>
  <c r="AV56" i="6"/>
  <c r="AU56" i="6"/>
  <c r="AT56" i="6"/>
  <c r="AQ56" i="6"/>
  <c r="AP56" i="6"/>
  <c r="AO56" i="6"/>
  <c r="AL56" i="6"/>
  <c r="AK56" i="6"/>
  <c r="AJ56" i="6"/>
  <c r="AV55" i="6"/>
  <c r="AU55" i="6"/>
  <c r="AT55" i="6"/>
  <c r="AQ55" i="6"/>
  <c r="AP55" i="6"/>
  <c r="AO55" i="6"/>
  <c r="AL55" i="6"/>
  <c r="AK55" i="6"/>
  <c r="AJ55" i="6"/>
  <c r="AV54" i="6"/>
  <c r="AU54" i="6"/>
  <c r="AT54" i="6"/>
  <c r="AQ54" i="6"/>
  <c r="AP54" i="6"/>
  <c r="AO54" i="6"/>
  <c r="AL54" i="6"/>
  <c r="AK54" i="6"/>
  <c r="AJ54" i="6"/>
  <c r="AV53" i="6"/>
  <c r="AU53" i="6"/>
  <c r="AT53" i="6"/>
  <c r="AQ53" i="6"/>
  <c r="AP53" i="6"/>
  <c r="AO53" i="6"/>
  <c r="AL53" i="6"/>
  <c r="AK53" i="6"/>
  <c r="AJ53" i="6"/>
  <c r="AV52" i="6"/>
  <c r="AU52" i="6"/>
  <c r="AT52" i="6"/>
  <c r="AQ52" i="6"/>
  <c r="AP52" i="6"/>
  <c r="AO52" i="6"/>
  <c r="AL52" i="6"/>
  <c r="AK52" i="6"/>
  <c r="AJ52" i="6"/>
  <c r="AY51" i="6"/>
  <c r="BA51" i="6" s="1"/>
  <c r="AV50" i="6"/>
  <c r="AU50" i="6"/>
  <c r="AT50" i="6"/>
  <c r="AQ50" i="6"/>
  <c r="AP50" i="6"/>
  <c r="AO50" i="6"/>
  <c r="AL50" i="6"/>
  <c r="AK50" i="6"/>
  <c r="AJ50" i="6"/>
  <c r="AY49" i="6"/>
  <c r="BA49" i="6" s="1"/>
  <c r="AY48" i="6"/>
  <c r="BA48" i="6" s="1"/>
  <c r="BA47" i="6"/>
  <c r="AY47" i="6"/>
  <c r="AY46" i="6"/>
  <c r="BA46" i="6" s="1"/>
  <c r="AV45" i="6"/>
  <c r="AU45" i="6"/>
  <c r="AT45" i="6"/>
  <c r="AQ45" i="6"/>
  <c r="AP45" i="6"/>
  <c r="AO45" i="6"/>
  <c r="AL45" i="6"/>
  <c r="AK45" i="6"/>
  <c r="AJ45" i="6"/>
  <c r="AV44" i="6"/>
  <c r="AU44" i="6"/>
  <c r="AT44" i="6"/>
  <c r="AQ44" i="6"/>
  <c r="AP44" i="6"/>
  <c r="AO44" i="6"/>
  <c r="AL44" i="6"/>
  <c r="AK44" i="6"/>
  <c r="AJ44" i="6"/>
  <c r="AV43" i="6"/>
  <c r="AW43" i="6" s="1"/>
  <c r="AX43" i="6" s="1"/>
  <c r="AU43" i="6"/>
  <c r="AT43" i="6"/>
  <c r="AQ43" i="6"/>
  <c r="AP43" i="6"/>
  <c r="AO43" i="6"/>
  <c r="AL43" i="6"/>
  <c r="AK43" i="6"/>
  <c r="AJ43" i="6"/>
  <c r="AV42" i="6"/>
  <c r="AU42" i="6"/>
  <c r="AT42" i="6"/>
  <c r="AQ42" i="6"/>
  <c r="AP42" i="6"/>
  <c r="AO42" i="6"/>
  <c r="AL42" i="6"/>
  <c r="AK42" i="6"/>
  <c r="AJ42" i="6"/>
  <c r="AV41" i="6"/>
  <c r="AU41" i="6"/>
  <c r="AT41" i="6"/>
  <c r="AQ41" i="6"/>
  <c r="AP41" i="6"/>
  <c r="AO41" i="6"/>
  <c r="AL41" i="6"/>
  <c r="AK41" i="6"/>
  <c r="AJ41" i="6"/>
  <c r="AV40" i="6"/>
  <c r="AU40" i="6"/>
  <c r="AT40" i="6"/>
  <c r="AQ40" i="6"/>
  <c r="AP40" i="6"/>
  <c r="AO40" i="6"/>
  <c r="AL40" i="6"/>
  <c r="AK40" i="6"/>
  <c r="AJ40" i="6"/>
  <c r="AV39" i="6"/>
  <c r="AU39" i="6"/>
  <c r="AT39" i="6"/>
  <c r="AQ39" i="6"/>
  <c r="AP39" i="6"/>
  <c r="AO39" i="6"/>
  <c r="AL39" i="6"/>
  <c r="AK39" i="6"/>
  <c r="AJ39" i="6"/>
  <c r="AV38" i="6"/>
  <c r="AU38" i="6"/>
  <c r="AT38" i="6"/>
  <c r="AQ38" i="6"/>
  <c r="AP38" i="6"/>
  <c r="AO38" i="6"/>
  <c r="AL38" i="6"/>
  <c r="AK38" i="6"/>
  <c r="AJ38" i="6"/>
  <c r="AV37" i="6"/>
  <c r="AU37" i="6"/>
  <c r="AT37" i="6"/>
  <c r="AQ37" i="6"/>
  <c r="AP37" i="6"/>
  <c r="AO37" i="6"/>
  <c r="AL37" i="6"/>
  <c r="AK37" i="6"/>
  <c r="AJ37" i="6"/>
  <c r="AV36" i="6"/>
  <c r="AU36" i="6"/>
  <c r="AT36" i="6"/>
  <c r="AQ36" i="6"/>
  <c r="AP36" i="6"/>
  <c r="AO36" i="6"/>
  <c r="AL36" i="6"/>
  <c r="AK36" i="6"/>
  <c r="AJ36" i="6"/>
  <c r="AV35" i="6"/>
  <c r="AU35" i="6"/>
  <c r="AT35" i="6"/>
  <c r="AQ35" i="6"/>
  <c r="AP35" i="6"/>
  <c r="AO35" i="6"/>
  <c r="AL35" i="6"/>
  <c r="AK35" i="6"/>
  <c r="AJ35" i="6"/>
  <c r="AV34" i="6"/>
  <c r="AU34" i="6"/>
  <c r="AT34" i="6"/>
  <c r="AQ34" i="6"/>
  <c r="AP34" i="6"/>
  <c r="AO34" i="6"/>
  <c r="AL34" i="6"/>
  <c r="AK34" i="6"/>
  <c r="AJ34" i="6"/>
  <c r="AV33" i="6"/>
  <c r="AU33" i="6"/>
  <c r="AT33" i="6"/>
  <c r="AQ33" i="6"/>
  <c r="AP33" i="6"/>
  <c r="AO33" i="6"/>
  <c r="AL33" i="6"/>
  <c r="AK33" i="6"/>
  <c r="AJ33" i="6"/>
  <c r="AV32" i="6"/>
  <c r="AU32" i="6"/>
  <c r="AT32" i="6"/>
  <c r="AQ32" i="6"/>
  <c r="AP32" i="6"/>
  <c r="AO32" i="6"/>
  <c r="AL32" i="6"/>
  <c r="AK32" i="6"/>
  <c r="AJ32" i="6"/>
  <c r="AV31" i="6"/>
  <c r="AU31" i="6"/>
  <c r="AT31" i="6"/>
  <c r="AQ31" i="6"/>
  <c r="AY31" i="6" s="1"/>
  <c r="BA31" i="6" s="1"/>
  <c r="AP31" i="6"/>
  <c r="AO31" i="6"/>
  <c r="AK31" i="6"/>
  <c r="AW30" i="6"/>
  <c r="AX30" i="6" s="1"/>
  <c r="AV30" i="6"/>
  <c r="AU30" i="6"/>
  <c r="AT30" i="6"/>
  <c r="AQ30" i="6"/>
  <c r="AP30" i="6"/>
  <c r="AO30" i="6"/>
  <c r="AL30" i="6"/>
  <c r="AM30" i="6" s="1"/>
  <c r="AN30" i="6" s="1"/>
  <c r="AK30" i="6"/>
  <c r="AJ30" i="6"/>
  <c r="AV29" i="6"/>
  <c r="AU29" i="6"/>
  <c r="AT29" i="6"/>
  <c r="AQ29" i="6"/>
  <c r="AP29" i="6"/>
  <c r="AO29" i="6"/>
  <c r="AL29" i="6"/>
  <c r="AK29" i="6"/>
  <c r="AJ29" i="6"/>
  <c r="AV28" i="6"/>
  <c r="AU28" i="6"/>
  <c r="AT28" i="6"/>
  <c r="AQ28" i="6"/>
  <c r="AP28" i="6"/>
  <c r="AO28" i="6"/>
  <c r="AL28" i="6"/>
  <c r="AK28" i="6"/>
  <c r="AJ28" i="6"/>
  <c r="AV27" i="6"/>
  <c r="AU27" i="6"/>
  <c r="AT27" i="6"/>
  <c r="AQ27" i="6"/>
  <c r="AP27" i="6"/>
  <c r="AO27" i="6"/>
  <c r="AL27" i="6"/>
  <c r="AK27" i="6"/>
  <c r="AJ27" i="6"/>
  <c r="AV26" i="6"/>
  <c r="AU26" i="6"/>
  <c r="AT26" i="6"/>
  <c r="AQ26" i="6"/>
  <c r="AP26" i="6"/>
  <c r="AO26" i="6"/>
  <c r="AL26" i="6"/>
  <c r="AK26" i="6"/>
  <c r="AJ26" i="6"/>
  <c r="AV25" i="6"/>
  <c r="AU25" i="6"/>
  <c r="AT25" i="6"/>
  <c r="AQ25" i="6"/>
  <c r="AP25" i="6"/>
  <c r="AO25" i="6"/>
  <c r="AL25" i="6"/>
  <c r="AK25" i="6"/>
  <c r="AJ25" i="6"/>
  <c r="AV24" i="6"/>
  <c r="AU24" i="6"/>
  <c r="AT24" i="6"/>
  <c r="AQ24" i="6"/>
  <c r="AP24" i="6"/>
  <c r="AO24" i="6"/>
  <c r="AL24" i="6"/>
  <c r="AK24" i="6"/>
  <c r="AJ24" i="6"/>
  <c r="AV23" i="6"/>
  <c r="AU23" i="6"/>
  <c r="AT23" i="6"/>
  <c r="AQ23" i="6"/>
  <c r="AP23" i="6"/>
  <c r="AO23" i="6"/>
  <c r="AL23" i="6"/>
  <c r="AK23" i="6"/>
  <c r="AJ23" i="6"/>
  <c r="AV22" i="6"/>
  <c r="AU22" i="6"/>
  <c r="AT22" i="6"/>
  <c r="AQ22" i="6"/>
  <c r="AP22" i="6"/>
  <c r="AO22" i="6"/>
  <c r="AL22" i="6"/>
  <c r="AK22" i="6"/>
  <c r="AJ22" i="6"/>
  <c r="AV21" i="6"/>
  <c r="AU21" i="6"/>
  <c r="AT21" i="6"/>
  <c r="AQ21" i="6"/>
  <c r="AP21" i="6"/>
  <c r="AO21" i="6"/>
  <c r="AL21" i="6"/>
  <c r="AK21" i="6"/>
  <c r="AJ21" i="6"/>
  <c r="AV20" i="6"/>
  <c r="AU20" i="6"/>
  <c r="AT20" i="6"/>
  <c r="AQ20" i="6"/>
  <c r="AP20" i="6"/>
  <c r="AO20" i="6"/>
  <c r="AL20" i="6"/>
  <c r="AK20" i="6"/>
  <c r="AJ20" i="6"/>
  <c r="AV19" i="6"/>
  <c r="AU19" i="6"/>
  <c r="AT19" i="6"/>
  <c r="AQ19" i="6"/>
  <c r="AP19" i="6"/>
  <c r="AO19" i="6"/>
  <c r="AL19" i="6"/>
  <c r="AK19" i="6"/>
  <c r="AJ19" i="6"/>
  <c r="AV18" i="6"/>
  <c r="AU18" i="6"/>
  <c r="AT18" i="6"/>
  <c r="AQ18" i="6"/>
  <c r="AP18" i="6"/>
  <c r="AO18" i="6"/>
  <c r="AL18" i="6"/>
  <c r="AK18" i="6"/>
  <c r="AJ18" i="6"/>
  <c r="AV17" i="6"/>
  <c r="AU17" i="6"/>
  <c r="AT17" i="6"/>
  <c r="AQ17" i="6"/>
  <c r="AP17" i="6"/>
  <c r="AO17" i="6"/>
  <c r="AL17" i="6"/>
  <c r="AK17" i="6"/>
  <c r="AJ17" i="6"/>
  <c r="AV16" i="6"/>
  <c r="AU16" i="6"/>
  <c r="AT16" i="6"/>
  <c r="AQ16" i="6"/>
  <c r="AP16" i="6"/>
  <c r="AO16" i="6"/>
  <c r="AL16" i="6"/>
  <c r="AK16" i="6"/>
  <c r="AJ16" i="6"/>
  <c r="AV15" i="6"/>
  <c r="AU15" i="6"/>
  <c r="AT15" i="6"/>
  <c r="AQ15" i="6"/>
  <c r="AP15" i="6"/>
  <c r="AO15" i="6"/>
  <c r="AL15" i="6"/>
  <c r="AK15" i="6"/>
  <c r="AJ15" i="6"/>
  <c r="AV14" i="6"/>
  <c r="AU14" i="6"/>
  <c r="AT14" i="6"/>
  <c r="AQ14" i="6"/>
  <c r="AP14" i="6"/>
  <c r="AO14" i="6"/>
  <c r="AL14" i="6"/>
  <c r="AK14" i="6"/>
  <c r="AJ14" i="6"/>
  <c r="AV13" i="6"/>
  <c r="AW13" i="6" s="1"/>
  <c r="AX13" i="6" s="1"/>
  <c r="AU13" i="6"/>
  <c r="AT13" i="6"/>
  <c r="AQ13" i="6"/>
  <c r="AR13" i="6" s="1"/>
  <c r="AS13" i="6" s="1"/>
  <c r="AP13" i="6"/>
  <c r="AO13" i="6"/>
  <c r="AL13" i="6"/>
  <c r="AK13" i="6"/>
  <c r="AJ13" i="6"/>
  <c r="AV12" i="6"/>
  <c r="AU12" i="6"/>
  <c r="AT12" i="6"/>
  <c r="AQ12" i="6"/>
  <c r="AP12" i="6"/>
  <c r="AO12" i="6"/>
  <c r="AL12" i="6"/>
  <c r="AK12" i="6"/>
  <c r="AJ12" i="6"/>
  <c r="AV11" i="6"/>
  <c r="AU11" i="6"/>
  <c r="AT11" i="6"/>
  <c r="AQ11" i="6"/>
  <c r="AP11" i="6"/>
  <c r="AO11" i="6"/>
  <c r="AL11" i="6"/>
  <c r="AK11" i="6"/>
  <c r="AJ11" i="6"/>
  <c r="AV10" i="6"/>
  <c r="AU10" i="6"/>
  <c r="AT10" i="6"/>
  <c r="AQ10" i="6"/>
  <c r="AP10" i="6"/>
  <c r="AO10" i="6"/>
  <c r="AL10" i="6"/>
  <c r="AK10" i="6"/>
  <c r="AJ10" i="6"/>
  <c r="AV9" i="6"/>
  <c r="AU9" i="6"/>
  <c r="AT9" i="6"/>
  <c r="AQ9" i="6"/>
  <c r="AP9" i="6"/>
  <c r="AO9" i="6"/>
  <c r="AL9" i="6"/>
  <c r="AK9" i="6"/>
  <c r="AJ9" i="6"/>
  <c r="AV8" i="6"/>
  <c r="AU8" i="6"/>
  <c r="AT8" i="6"/>
  <c r="AQ8" i="6"/>
  <c r="AP8" i="6"/>
  <c r="AO8" i="6"/>
  <c r="AL8" i="6"/>
  <c r="AK8" i="6"/>
  <c r="AJ8" i="6"/>
  <c r="AM36" i="6" l="1"/>
  <c r="AN36" i="6" s="1"/>
  <c r="AW58" i="6"/>
  <c r="AX58" i="6" s="1"/>
  <c r="AR61" i="6"/>
  <c r="AS61" i="6" s="1"/>
  <c r="AR64" i="6"/>
  <c r="AS64" i="6" s="1"/>
  <c r="AY68" i="6"/>
  <c r="BA68" i="6" s="1"/>
  <c r="AM72" i="6"/>
  <c r="AN72" i="6" s="1"/>
  <c r="AW81" i="6"/>
  <c r="AX81" i="6" s="1"/>
  <c r="AY84" i="6"/>
  <c r="BA84" i="6" s="1"/>
  <c r="AW90" i="6"/>
  <c r="AX90" i="6" s="1"/>
  <c r="AY92" i="6"/>
  <c r="AR93" i="6"/>
  <c r="AS93" i="6" s="1"/>
  <c r="AY120" i="6"/>
  <c r="BA120" i="6" s="1"/>
  <c r="AY124" i="6"/>
  <c r="BA124" i="6" s="1"/>
  <c r="AW40" i="6"/>
  <c r="AX40" i="6" s="1"/>
  <c r="AR50" i="6"/>
  <c r="AS50" i="6" s="1"/>
  <c r="AM117" i="6"/>
  <c r="AN117" i="6" s="1"/>
  <c r="AR19" i="6"/>
  <c r="AS19" i="6" s="1"/>
  <c r="AW56" i="6"/>
  <c r="AX56" i="6" s="1"/>
  <c r="AM26" i="6"/>
  <c r="AN26" i="6" s="1"/>
  <c r="AM8" i="6"/>
  <c r="AN8" i="6" s="1"/>
  <c r="AM16" i="6"/>
  <c r="AN16" i="6" s="1"/>
  <c r="AM14" i="6"/>
  <c r="AN14" i="6" s="1"/>
  <c r="AM40" i="6"/>
  <c r="AN40" i="6" s="1"/>
  <c r="AY67" i="6"/>
  <c r="BA67" i="6" s="1"/>
  <c r="AY83" i="6"/>
  <c r="BA83" i="6" s="1"/>
  <c r="AR96" i="6"/>
  <c r="AS96" i="6" s="1"/>
  <c r="AR99" i="6"/>
  <c r="AS99" i="6" s="1"/>
  <c r="AY9" i="6"/>
  <c r="BA9" i="6" s="1"/>
  <c r="AY27" i="6"/>
  <c r="BA27" i="6" s="1"/>
  <c r="AY28" i="6"/>
  <c r="BA28" i="6" s="1"/>
  <c r="AR31" i="6"/>
  <c r="AS31" i="6" s="1"/>
  <c r="AY57" i="6"/>
  <c r="BA57" i="6" s="1"/>
  <c r="AY61" i="6"/>
  <c r="BA61" i="6" s="1"/>
  <c r="AY74" i="6"/>
  <c r="BA74" i="6" s="1"/>
  <c r="AY89" i="6"/>
  <c r="BA89" i="6" s="1"/>
  <c r="AY96" i="6"/>
  <c r="BA96" i="6" s="1"/>
  <c r="AY104" i="6"/>
  <c r="BA104" i="6" s="1"/>
  <c r="AY105" i="6"/>
  <c r="BA105" i="6" s="1"/>
  <c r="AY115" i="6"/>
  <c r="BA115" i="6" s="1"/>
  <c r="AW8" i="6"/>
  <c r="AX8" i="6" s="1"/>
  <c r="AW26" i="6"/>
  <c r="AX26" i="6" s="1"/>
  <c r="AW36" i="6"/>
  <c r="AX36" i="6" s="1"/>
  <c r="AY41" i="6"/>
  <c r="BA41" i="6" s="1"/>
  <c r="AY50" i="6"/>
  <c r="BA50" i="6" s="1"/>
  <c r="AY55" i="6"/>
  <c r="BA55" i="6" s="1"/>
  <c r="AY58" i="6"/>
  <c r="BA58" i="6" s="1"/>
  <c r="AY70" i="6"/>
  <c r="BA70" i="6" s="1"/>
  <c r="AW76" i="6"/>
  <c r="AX76" i="6" s="1"/>
  <c r="AR79" i="6"/>
  <c r="AS79" i="6" s="1"/>
  <c r="AW87" i="6"/>
  <c r="AX87" i="6" s="1"/>
  <c r="AM90" i="6"/>
  <c r="AN90" i="6" s="1"/>
  <c r="AY91" i="6"/>
  <c r="AM115" i="6"/>
  <c r="AN115" i="6" s="1"/>
  <c r="AY123" i="6"/>
  <c r="BA123" i="6" s="1"/>
  <c r="AR8" i="6"/>
  <c r="AS8" i="6" s="1"/>
  <c r="AW16" i="6"/>
  <c r="AX16" i="6" s="1"/>
  <c r="AW22" i="6"/>
  <c r="AX22" i="6" s="1"/>
  <c r="AY39" i="6"/>
  <c r="BA39" i="6" s="1"/>
  <c r="AR40" i="6"/>
  <c r="AS40" i="6" s="1"/>
  <c r="AR56" i="6"/>
  <c r="AS56" i="6" s="1"/>
  <c r="AM58" i="6"/>
  <c r="AN58" i="6" s="1"/>
  <c r="AR76" i="6"/>
  <c r="AS76" i="6" s="1"/>
  <c r="AY102" i="6"/>
  <c r="BA102" i="6" s="1"/>
  <c r="AW117" i="6"/>
  <c r="AX117" i="6" s="1"/>
  <c r="AY90" i="6"/>
  <c r="BA90" i="6" s="1"/>
  <c r="AY114" i="6"/>
  <c r="AY10" i="6"/>
  <c r="AY17" i="6"/>
  <c r="BA17" i="6" s="1"/>
  <c r="AY20" i="6"/>
  <c r="BA20" i="6" s="1"/>
  <c r="AR26" i="6"/>
  <c r="AS26" i="6" s="1"/>
  <c r="AY32" i="6"/>
  <c r="BA32" i="6" s="1"/>
  <c r="AY35" i="6"/>
  <c r="BA35" i="6" s="1"/>
  <c r="AY37" i="6"/>
  <c r="BA37" i="6" s="1"/>
  <c r="AY38" i="6"/>
  <c r="BA38" i="6" s="1"/>
  <c r="AY43" i="6"/>
  <c r="BA43" i="6" s="1"/>
  <c r="AY45" i="6"/>
  <c r="BA45" i="6" s="1"/>
  <c r="AM50" i="6"/>
  <c r="AN50" i="6" s="1"/>
  <c r="AW50" i="6"/>
  <c r="AX50" i="6" s="1"/>
  <c r="AY52" i="6"/>
  <c r="BA52" i="6" s="1"/>
  <c r="AY60" i="6"/>
  <c r="BA60" i="6" s="1"/>
  <c r="AY62" i="6"/>
  <c r="BA62" i="6" s="1"/>
  <c r="AY66" i="6"/>
  <c r="BA66" i="6" s="1"/>
  <c r="AY69" i="6"/>
  <c r="BA69" i="6" s="1"/>
  <c r="AW79" i="6"/>
  <c r="AX79" i="6" s="1"/>
  <c r="AY82" i="6"/>
  <c r="BA82" i="6" s="1"/>
  <c r="AR87" i="6"/>
  <c r="AS87" i="6" s="1"/>
  <c r="AW93" i="6"/>
  <c r="AX93" i="6" s="1"/>
  <c r="AY97" i="6"/>
  <c r="BA97" i="6" s="1"/>
  <c r="AY100" i="6"/>
  <c r="BA100" i="6" s="1"/>
  <c r="AY101" i="6"/>
  <c r="AM104" i="6"/>
  <c r="AN104" i="6" s="1"/>
  <c r="AY116" i="6"/>
  <c r="AY118" i="6"/>
  <c r="BA118" i="6" s="1"/>
  <c r="AY122" i="6"/>
  <c r="BA122" i="6" s="1"/>
  <c r="AY11" i="6"/>
  <c r="BA11" i="6" s="1"/>
  <c r="AR16" i="6"/>
  <c r="AS16" i="6" s="1"/>
  <c r="AY18" i="6"/>
  <c r="BA18" i="6" s="1"/>
  <c r="AY24" i="6"/>
  <c r="BA24" i="6" s="1"/>
  <c r="AY29" i="6"/>
  <c r="BA29" i="6" s="1"/>
  <c r="AY36" i="6"/>
  <c r="BA36" i="6" s="1"/>
  <c r="AW53" i="6"/>
  <c r="AX53" i="6" s="1"/>
  <c r="AY56" i="6"/>
  <c r="BA56" i="6" s="1"/>
  <c r="AY63" i="6"/>
  <c r="BA63" i="6" s="1"/>
  <c r="AW64" i="6"/>
  <c r="AX64" i="6" s="1"/>
  <c r="AW68" i="6"/>
  <c r="AX68" i="6" s="1"/>
  <c r="AW72" i="6"/>
  <c r="AX72" i="6" s="1"/>
  <c r="AY80" i="6"/>
  <c r="BA80" i="6" s="1"/>
  <c r="AY86" i="6"/>
  <c r="BA86" i="6" s="1"/>
  <c r="AY94" i="6"/>
  <c r="BA94" i="6" s="1"/>
  <c r="AW99" i="6"/>
  <c r="AX99" i="6" s="1"/>
  <c r="AY113" i="6"/>
  <c r="BA113" i="6" s="1"/>
  <c r="AW115" i="6"/>
  <c r="AX115" i="6" s="1"/>
  <c r="AR14" i="6"/>
  <c r="AS14" i="6" s="1"/>
  <c r="AW14" i="6"/>
  <c r="AX14" i="6" s="1"/>
  <c r="AW19" i="6"/>
  <c r="AX19" i="6" s="1"/>
  <c r="AY22" i="6"/>
  <c r="BA22" i="6" s="1"/>
  <c r="AY30" i="6"/>
  <c r="BA30" i="6" s="1"/>
  <c r="AW31" i="6"/>
  <c r="AX31" i="6" s="1"/>
  <c r="AM31" i="6"/>
  <c r="AN31" i="6" s="1"/>
  <c r="AY34" i="6"/>
  <c r="BA34" i="6" s="1"/>
  <c r="AY42" i="6"/>
  <c r="BA42" i="6" s="1"/>
  <c r="AY44" i="6"/>
  <c r="BA44" i="6" s="1"/>
  <c r="AY54" i="6"/>
  <c r="BA54" i="6" s="1"/>
  <c r="AY59" i="6"/>
  <c r="BA59" i="6" s="1"/>
  <c r="AY78" i="6"/>
  <c r="BA78" i="6" s="1"/>
  <c r="AY109" i="6"/>
  <c r="BA109" i="6" s="1"/>
  <c r="AY117" i="6"/>
  <c r="BA117" i="6" s="1"/>
  <c r="AW120" i="6"/>
  <c r="AX120" i="6" s="1"/>
  <c r="AY26" i="6"/>
  <c r="BA26" i="6" s="1"/>
  <c r="AY13" i="6"/>
  <c r="BA13" i="6" s="1"/>
  <c r="AM13" i="6"/>
  <c r="AN13" i="6" s="1"/>
  <c r="AY19" i="6"/>
  <c r="BA19" i="6" s="1"/>
  <c r="AM19" i="6"/>
  <c r="AN19" i="6" s="1"/>
  <c r="AY8" i="6"/>
  <c r="BA8" i="6" s="1"/>
  <c r="AY15" i="6"/>
  <c r="BA15" i="6" s="1"/>
  <c r="AY16" i="6"/>
  <c r="BA16" i="6" s="1"/>
  <c r="AM22" i="6"/>
  <c r="AN22" i="6" s="1"/>
  <c r="AY25" i="6"/>
  <c r="BA25" i="6" s="1"/>
  <c r="AY12" i="6"/>
  <c r="AY14" i="6"/>
  <c r="BA14" i="6" s="1"/>
  <c r="AY21" i="6"/>
  <c r="BA21" i="6" s="1"/>
  <c r="AY23" i="6"/>
  <c r="BA23" i="6" s="1"/>
  <c r="AR22" i="6"/>
  <c r="AS22" i="6" s="1"/>
  <c r="AR30" i="6"/>
  <c r="AS30" i="6" s="1"/>
  <c r="AY33" i="6"/>
  <c r="BA33" i="6" s="1"/>
  <c r="AR36" i="6"/>
  <c r="AS36" i="6" s="1"/>
  <c r="AM43" i="6"/>
  <c r="AN43" i="6" s="1"/>
  <c r="AR43" i="6"/>
  <c r="AS43" i="6" s="1"/>
  <c r="AM56" i="6"/>
  <c r="AN56" i="6" s="1"/>
  <c r="AM61" i="6"/>
  <c r="AN61" i="6" s="1"/>
  <c r="AW61" i="6"/>
  <c r="AX61" i="6" s="1"/>
  <c r="AY64" i="6"/>
  <c r="BA64" i="6" s="1"/>
  <c r="AR68" i="6"/>
  <c r="AS68" i="6" s="1"/>
  <c r="AR72" i="6"/>
  <c r="AS72" i="6" s="1"/>
  <c r="AY75" i="6"/>
  <c r="BA75" i="6" s="1"/>
  <c r="AM75" i="6"/>
  <c r="AN75" i="6" s="1"/>
  <c r="AY76" i="6"/>
  <c r="BA76" i="6" s="1"/>
  <c r="AY88" i="6"/>
  <c r="BA88" i="6" s="1"/>
  <c r="AM102" i="6"/>
  <c r="AN102" i="6" s="1"/>
  <c r="AS105" i="6"/>
  <c r="AR109" i="6"/>
  <c r="AS109" i="6" s="1"/>
  <c r="AR113" i="6"/>
  <c r="AS113" i="6" s="1"/>
  <c r="AR115" i="6"/>
  <c r="AS115" i="6" s="1"/>
  <c r="AR117" i="6"/>
  <c r="AS117" i="6" s="1"/>
  <c r="AR120" i="6"/>
  <c r="AS120" i="6" s="1"/>
  <c r="AM120" i="6"/>
  <c r="AN120" i="6" s="1"/>
  <c r="AY40" i="6"/>
  <c r="BA40" i="6" s="1"/>
  <c r="AR53" i="6"/>
  <c r="AS53" i="6" s="1"/>
  <c r="AM68" i="6"/>
  <c r="AN68" i="6" s="1"/>
  <c r="AY71" i="6"/>
  <c r="BA71" i="6" s="1"/>
  <c r="AY73" i="6"/>
  <c r="BA73" i="6" s="1"/>
  <c r="AY79" i="6"/>
  <c r="BA79" i="6" s="1"/>
  <c r="AM79" i="6"/>
  <c r="AN79" i="6" s="1"/>
  <c r="AY87" i="6"/>
  <c r="BA87" i="6" s="1"/>
  <c r="AM87" i="6"/>
  <c r="AN87" i="6" s="1"/>
  <c r="AY93" i="6"/>
  <c r="BA93" i="6" s="1"/>
  <c r="AM93" i="6"/>
  <c r="AN93" i="6" s="1"/>
  <c r="AY98" i="6"/>
  <c r="BA98" i="6" s="1"/>
  <c r="AY107" i="6"/>
  <c r="BA107" i="6" s="1"/>
  <c r="AM107" i="6"/>
  <c r="AN107" i="6" s="1"/>
  <c r="AY111" i="6"/>
  <c r="BA111" i="6" s="1"/>
  <c r="AM111" i="6"/>
  <c r="AN111" i="6" s="1"/>
  <c r="AY121" i="6"/>
  <c r="BA121" i="6" s="1"/>
  <c r="AY125" i="6"/>
  <c r="BA125" i="6" s="1"/>
  <c r="AY53" i="6"/>
  <c r="BA53" i="6" s="1"/>
  <c r="AM53" i="6"/>
  <c r="AN53" i="6" s="1"/>
  <c r="AR58" i="6"/>
  <c r="AS58" i="6" s="1"/>
  <c r="AY65" i="6"/>
  <c r="BA65" i="6" s="1"/>
  <c r="AY72" i="6"/>
  <c r="BA72" i="6" s="1"/>
  <c r="AY77" i="6"/>
  <c r="BA77" i="6" s="1"/>
  <c r="AR81" i="6"/>
  <c r="AS81" i="6" s="1"/>
  <c r="AY85" i="6"/>
  <c r="BA85" i="6" s="1"/>
  <c r="AR90" i="6"/>
  <c r="AS90" i="6" s="1"/>
  <c r="AM96" i="6"/>
  <c r="AN96" i="6" s="1"/>
  <c r="AW96" i="6"/>
  <c r="AX96" i="6" s="1"/>
  <c r="AY99" i="6"/>
  <c r="BA99" i="6" s="1"/>
  <c r="AY119" i="6"/>
  <c r="BA119" i="6" s="1"/>
  <c r="AY81" i="6"/>
  <c r="BA81" i="6" s="1"/>
  <c r="AM81" i="6"/>
  <c r="AN81" i="6" s="1"/>
  <c r="AY103" i="6"/>
  <c r="BA103" i="6" s="1"/>
  <c r="AM103" i="6"/>
  <c r="AN103" i="6" s="1"/>
  <c r="AM64" i="6"/>
  <c r="AN64" i="6" s="1"/>
  <c r="AM76" i="6"/>
  <c r="AN76" i="6" s="1"/>
  <c r="AM99" i="6"/>
  <c r="AN99" i="6" s="1"/>
  <c r="AQ8" i="1"/>
  <c r="M45" i="3" l="1"/>
  <c r="L45" i="3"/>
  <c r="B45" i="3"/>
  <c r="K44" i="3"/>
  <c r="P44" i="3" s="1"/>
  <c r="H44" i="3"/>
  <c r="E44" i="3"/>
  <c r="O43" i="3"/>
  <c r="N43" i="3"/>
  <c r="K43" i="3"/>
  <c r="P43" i="3" s="1"/>
  <c r="P42" i="3"/>
  <c r="O42" i="3"/>
  <c r="K42" i="3"/>
  <c r="N42" i="3" s="1"/>
  <c r="H42" i="3"/>
  <c r="E42" i="3"/>
  <c r="H43" i="3" s="1"/>
  <c r="N41" i="3"/>
  <c r="K41" i="3"/>
  <c r="P41" i="3" s="1"/>
  <c r="N40" i="3"/>
  <c r="K40" i="3"/>
  <c r="P40" i="3" s="1"/>
  <c r="N39" i="3"/>
  <c r="K39" i="3"/>
  <c r="P39" i="3" s="1"/>
  <c r="N38" i="3"/>
  <c r="K38" i="3"/>
  <c r="P38" i="3" s="1"/>
  <c r="N37" i="3"/>
  <c r="K37" i="3"/>
  <c r="P37" i="3" s="1"/>
  <c r="N36" i="3"/>
  <c r="K36" i="3"/>
  <c r="P36" i="3" s="1"/>
  <c r="N35" i="3"/>
  <c r="K35" i="3"/>
  <c r="P35" i="3" s="1"/>
  <c r="E35" i="3"/>
  <c r="H35" i="3" s="1"/>
  <c r="P34" i="3"/>
  <c r="O34" i="3"/>
  <c r="K34" i="3"/>
  <c r="N34" i="3" s="1"/>
  <c r="H34" i="3"/>
  <c r="K33" i="3"/>
  <c r="P33" i="3" s="1"/>
  <c r="K32" i="3"/>
  <c r="P32" i="3" s="1"/>
  <c r="K31" i="3"/>
  <c r="P31" i="3" s="1"/>
  <c r="H31" i="3"/>
  <c r="E31" i="3"/>
  <c r="O30" i="3"/>
  <c r="N30" i="3"/>
  <c r="K30" i="3"/>
  <c r="P30" i="3" s="1"/>
  <c r="E30" i="3"/>
  <c r="H30" i="3" s="1"/>
  <c r="K29" i="3"/>
  <c r="P29" i="3" s="1"/>
  <c r="K28" i="3"/>
  <c r="P28" i="3" s="1"/>
  <c r="H28" i="3"/>
  <c r="E28" i="3"/>
  <c r="O27" i="3"/>
  <c r="N27" i="3"/>
  <c r="K27" i="3"/>
  <c r="P27" i="3" s="1"/>
  <c r="E27" i="3"/>
  <c r="H27" i="3" s="1"/>
  <c r="K26" i="3"/>
  <c r="P26" i="3" s="1"/>
  <c r="K25" i="3"/>
  <c r="P25" i="3" s="1"/>
  <c r="H25" i="3"/>
  <c r="N24" i="3"/>
  <c r="K24" i="3"/>
  <c r="P24" i="3" s="1"/>
  <c r="N23" i="3"/>
  <c r="K23" i="3"/>
  <c r="P23" i="3" s="1"/>
  <c r="N22" i="3"/>
  <c r="K22" i="3"/>
  <c r="P22" i="3" s="1"/>
  <c r="H22" i="3"/>
  <c r="E22" i="3"/>
  <c r="P21" i="3"/>
  <c r="O21" i="3"/>
  <c r="K21" i="3"/>
  <c r="N21" i="3" s="1"/>
  <c r="H21" i="3"/>
  <c r="E21" i="3"/>
  <c r="N20" i="3"/>
  <c r="K20" i="3"/>
  <c r="P20" i="3" s="1"/>
  <c r="E20" i="3"/>
  <c r="H20" i="3" s="1"/>
  <c r="P19" i="3"/>
  <c r="O19" i="3"/>
  <c r="K19" i="3"/>
  <c r="N19" i="3" s="1"/>
  <c r="H19" i="3"/>
  <c r="E19" i="3"/>
  <c r="N18" i="3"/>
  <c r="K18" i="3"/>
  <c r="P18" i="3" s="1"/>
  <c r="E18" i="3"/>
  <c r="H18" i="3" s="1"/>
  <c r="P17" i="3"/>
  <c r="O17" i="3"/>
  <c r="K17" i="3"/>
  <c r="N17" i="3" s="1"/>
  <c r="H17" i="3"/>
  <c r="E17" i="3"/>
  <c r="N16" i="3"/>
  <c r="K16" i="3"/>
  <c r="P16" i="3" s="1"/>
  <c r="O15" i="3"/>
  <c r="N15" i="3"/>
  <c r="K15" i="3"/>
  <c r="P15" i="3" s="1"/>
  <c r="E15" i="3"/>
  <c r="H16" i="3" s="1"/>
  <c r="K14" i="3"/>
  <c r="P14" i="3" s="1"/>
  <c r="H14" i="3"/>
  <c r="E14" i="3"/>
  <c r="O13" i="3"/>
  <c r="N13" i="3"/>
  <c r="K13" i="3"/>
  <c r="P13" i="3" s="1"/>
  <c r="E13" i="3"/>
  <c r="H13" i="3" s="1"/>
  <c r="K12" i="3"/>
  <c r="P12" i="3" s="1"/>
  <c r="H12" i="3"/>
  <c r="E12" i="3"/>
  <c r="O11" i="3"/>
  <c r="N11" i="3"/>
  <c r="K11" i="3"/>
  <c r="P11" i="3" s="1"/>
  <c r="E11" i="3"/>
  <c r="H11" i="3" s="1"/>
  <c r="K10" i="3"/>
  <c r="P10" i="3" s="1"/>
  <c r="H10" i="3"/>
  <c r="N9" i="3"/>
  <c r="K9" i="3"/>
  <c r="P9" i="3" s="1"/>
  <c r="H9" i="3"/>
  <c r="E9" i="3"/>
  <c r="P8" i="3"/>
  <c r="O8" i="3"/>
  <c r="K8" i="3"/>
  <c r="N8" i="3" s="1"/>
  <c r="H8" i="3"/>
  <c r="K7" i="3"/>
  <c r="P7" i="3" s="1"/>
  <c r="N6" i="3"/>
  <c r="K6" i="3"/>
  <c r="P6" i="3" s="1"/>
  <c r="O5" i="3"/>
  <c r="N5" i="3"/>
  <c r="K5" i="3"/>
  <c r="P5" i="3" s="1"/>
  <c r="P4" i="3"/>
  <c r="O4" i="3"/>
  <c r="N4" i="3"/>
  <c r="K4" i="3"/>
  <c r="K45" i="3" s="1"/>
  <c r="H4" i="3"/>
  <c r="E4" i="3"/>
  <c r="H7" i="3" s="1"/>
  <c r="AU12" i="1"/>
  <c r="AP12" i="1"/>
  <c r="AK12" i="1"/>
  <c r="AX12" i="1" s="1"/>
  <c r="AX11" i="1"/>
  <c r="AU11" i="1"/>
  <c r="AP11" i="1"/>
  <c r="AK11" i="1"/>
  <c r="AX10" i="1"/>
  <c r="AU10" i="1"/>
  <c r="AP10" i="1"/>
  <c r="AK10" i="1"/>
  <c r="AX9" i="1"/>
  <c r="AU9" i="1"/>
  <c r="AP9" i="1"/>
  <c r="AK9" i="1"/>
  <c r="AU8" i="1"/>
  <c r="AV8" i="1" s="1"/>
  <c r="AW8" i="1" s="1"/>
  <c r="AP8" i="1"/>
  <c r="AK8" i="1"/>
  <c r="AL8" i="1" s="1"/>
  <c r="AM8" i="1" s="1"/>
  <c r="P45" i="3" l="1"/>
  <c r="H5" i="3"/>
  <c r="O6" i="3"/>
  <c r="N7" i="3"/>
  <c r="O9" i="3"/>
  <c r="N10" i="3"/>
  <c r="N12" i="3"/>
  <c r="N14" i="3"/>
  <c r="H15" i="3"/>
  <c r="O16" i="3"/>
  <c r="O18" i="3"/>
  <c r="O20" i="3"/>
  <c r="O22" i="3"/>
  <c r="O23" i="3"/>
  <c r="O24" i="3"/>
  <c r="N25" i="3"/>
  <c r="N26" i="3"/>
  <c r="N28" i="3"/>
  <c r="N29" i="3"/>
  <c r="N31" i="3"/>
  <c r="N32" i="3"/>
  <c r="N33" i="3"/>
  <c r="O35" i="3"/>
  <c r="O36" i="3"/>
  <c r="O37" i="3"/>
  <c r="O38" i="3"/>
  <c r="O39" i="3"/>
  <c r="O40" i="3"/>
  <c r="O41" i="3"/>
  <c r="N44" i="3"/>
  <c r="E45" i="3"/>
  <c r="H6" i="3"/>
  <c r="H45" i="3" s="1"/>
  <c r="O7" i="3"/>
  <c r="O10" i="3"/>
  <c r="O12" i="3"/>
  <c r="O14" i="3"/>
  <c r="O25" i="3"/>
  <c r="O26" i="3"/>
  <c r="O28" i="3"/>
  <c r="O29" i="3"/>
  <c r="O31" i="3"/>
  <c r="O32" i="3"/>
  <c r="O33" i="3"/>
  <c r="O44" i="3"/>
  <c r="AX8" i="1"/>
  <c r="AR8" i="1"/>
  <c r="N45" i="3" l="1"/>
  <c r="O45" i="3"/>
</calcChain>
</file>

<file path=xl/comments1.xml><?xml version="1.0" encoding="utf-8"?>
<comments xmlns="http://schemas.openxmlformats.org/spreadsheetml/2006/main">
  <authors>
    <author>Usuario de Windows</author>
    <author>Lenovo</author>
  </authors>
  <commentList>
    <comment ref="AE61" authorId="0" shapeId="0">
      <text>
        <r>
          <rPr>
            <b/>
            <sz val="9"/>
            <color indexed="81"/>
            <rFont val="Tahoma"/>
            <family val="2"/>
          </rPr>
          <t>Usuario de Windows:</t>
        </r>
        <r>
          <rPr>
            <sz val="9"/>
            <color indexed="81"/>
            <rFont val="Tahoma"/>
            <family val="2"/>
          </rPr>
          <t xml:space="preserve">
100% se mide con base a 3 actividades </t>
        </r>
      </text>
    </comment>
    <comment ref="AF61" authorId="0" shapeId="0">
      <text>
        <r>
          <rPr>
            <b/>
            <sz val="9"/>
            <color indexed="81"/>
            <rFont val="Tahoma"/>
            <family val="2"/>
          </rPr>
          <t>Usuario de Windows:</t>
        </r>
        <r>
          <rPr>
            <sz val="9"/>
            <color indexed="81"/>
            <rFont val="Tahoma"/>
            <family val="2"/>
          </rPr>
          <t xml:space="preserve">
1.Politica de interacción social
2.Seguimto proyectos de interacción social
3.Banco de leguibles. Covocatorias</t>
        </r>
      </text>
    </comment>
    <comment ref="AF63" authorId="1" shapeId="0">
      <text>
        <r>
          <rPr>
            <b/>
            <sz val="9"/>
            <color indexed="81"/>
            <rFont val="Tahoma"/>
            <family val="2"/>
          </rPr>
          <t>Lenovo:</t>
        </r>
        <r>
          <rPr>
            <sz val="9"/>
            <color indexed="81"/>
            <rFont val="Tahoma"/>
            <family val="2"/>
          </rPr>
          <t xml:space="preserve">
se miden sobre 26 actividades</t>
        </r>
      </text>
    </comment>
  </commentList>
</comments>
</file>

<file path=xl/comments2.xml><?xml version="1.0" encoding="utf-8"?>
<comments xmlns="http://schemas.openxmlformats.org/spreadsheetml/2006/main">
  <authors>
    <author>Usuario</author>
  </authors>
  <commentList>
    <comment ref="E2" authorId="0" shapeId="0">
      <text>
        <r>
          <rPr>
            <b/>
            <sz val="9"/>
            <color indexed="81"/>
            <rFont val="Tahoma"/>
            <charset val="1"/>
          </rPr>
          <t>Usuario:</t>
        </r>
        <r>
          <rPr>
            <sz val="9"/>
            <color indexed="81"/>
            <rFont val="Tahoma"/>
            <charset val="1"/>
          </rPr>
          <t xml:space="preserve">
Respecto a todo el PDI</t>
        </r>
      </text>
    </comment>
  </commentList>
</comments>
</file>

<file path=xl/sharedStrings.xml><?xml version="1.0" encoding="utf-8"?>
<sst xmlns="http://schemas.openxmlformats.org/spreadsheetml/2006/main" count="2056" uniqueCount="738">
  <si>
    <t>PLANTEAMIENTO INICIAL</t>
  </si>
  <si>
    <r>
      <t xml:space="preserve">SEGUIMIENTO </t>
    </r>
    <r>
      <rPr>
        <b/>
        <sz val="18"/>
        <color theme="0"/>
        <rFont val="Arial"/>
        <family val="2"/>
      </rPr>
      <t>%</t>
    </r>
  </si>
  <si>
    <t>AVANCE ACUMULADO POR INDICADOR</t>
  </si>
  <si>
    <t>Responsable</t>
  </si>
  <si>
    <t>Gran Meta 2022</t>
  </si>
  <si>
    <t>Ejes Estratégicos</t>
  </si>
  <si>
    <t>Objetivos Estratégicos</t>
  </si>
  <si>
    <t>Componentes</t>
  </si>
  <si>
    <t>FACTORES DE ACREDITACIÓN INSTITUCIONAL</t>
  </si>
  <si>
    <t>Estado Actual (línea base)</t>
  </si>
  <si>
    <t>Expectativa (meta general del proyecto)</t>
  </si>
  <si>
    <t>Brecha</t>
  </si>
  <si>
    <t>Factores que Inciden en la Brecha</t>
  </si>
  <si>
    <t>Programa</t>
  </si>
  <si>
    <t>Indicador de resultado</t>
  </si>
  <si>
    <t>Unidad de medida</t>
  </si>
  <si>
    <t>Meta Indicador de resultado</t>
  </si>
  <si>
    <t>Proyecto</t>
  </si>
  <si>
    <t>Alcance</t>
  </si>
  <si>
    <t>Producto</t>
  </si>
  <si>
    <t>Indicador de producto</t>
  </si>
  <si>
    <t>Meta</t>
  </si>
  <si>
    <t xml:space="preserve">Tipo de Recurso </t>
  </si>
  <si>
    <t>AÑO 2020</t>
  </si>
  <si>
    <t>AÑO 2021</t>
  </si>
  <si>
    <t>Funcionamiento</t>
  </si>
  <si>
    <t>Inversión</t>
  </si>
  <si>
    <t>S1</t>
  </si>
  <si>
    <t>S2</t>
  </si>
  <si>
    <t>AÑO</t>
  </si>
  <si>
    <t>PY</t>
  </si>
  <si>
    <t>Excelencia Educativa</t>
  </si>
  <si>
    <t>Sistema académico</t>
  </si>
  <si>
    <t xml:space="preserve">Unicauca Bilingüe </t>
  </si>
  <si>
    <t>Incorporación de los programas académicos en la generación de una cultura del bilingüismo</t>
  </si>
  <si>
    <t>Cultura de la actividad física  y aprovechamiento del tiempo libre</t>
  </si>
  <si>
    <t>Fortalecimiento de la actividad física formativa</t>
  </si>
  <si>
    <t>Sistema de Información y control académico</t>
  </si>
  <si>
    <t>Modernización de los sistemas bibliográficos</t>
  </si>
  <si>
    <t xml:space="preserve">Implementación del Centro de Recursos para el Aprendizaje y la Investigación (CRAI) </t>
  </si>
  <si>
    <t>Extensión y cobertura</t>
  </si>
  <si>
    <t>Articulación del proceso de regionalización de educación superior de la Universidad del Cauca</t>
  </si>
  <si>
    <t>Egresados</t>
  </si>
  <si>
    <t>Inclusión de personas con discapacidad</t>
  </si>
  <si>
    <t xml:space="preserve">Atención educativa de los estudiantes con discapacidad </t>
  </si>
  <si>
    <t>Formación Avanzada</t>
  </si>
  <si>
    <t>Fortalecimiento de la gestión de la calidad</t>
  </si>
  <si>
    <t>Investigación, innovacion e interacción social</t>
  </si>
  <si>
    <t>Sistema de investigación</t>
  </si>
  <si>
    <t>Implementación del Ecosistema de Ciencia, Tecnologia e Innovación</t>
  </si>
  <si>
    <t>Grupos de investigación</t>
  </si>
  <si>
    <t>Implementación del programa Excelencia en Investigación</t>
  </si>
  <si>
    <t>Innovación y transferencia</t>
  </si>
  <si>
    <t>Fortalecimiento a la gestión de la innovación y la transferencia</t>
  </si>
  <si>
    <t>Interacción social</t>
  </si>
  <si>
    <t>Reconocimiento e Interacción Social para la Paz Territorial "Unicauca para ti"</t>
  </si>
  <si>
    <t>Formación Integral con cultura y bienestar</t>
  </si>
  <si>
    <t>Agenda Cultural</t>
  </si>
  <si>
    <t>Agenda Cultural Unicaucana</t>
  </si>
  <si>
    <t>Consolidación de una Agenda Cultural como un espacio propicio para el esparcimiento cultural tanto de la comunidad universitaria como de la ciudadanía en general</t>
  </si>
  <si>
    <t>Agenda de Bienestar</t>
  </si>
  <si>
    <t>Unicauca en movimiento</t>
  </si>
  <si>
    <t>Implementación de espacios de libre esparcimiento para el desarrollo físico y emocional integral para la comunidad universitaria</t>
  </si>
  <si>
    <t>Deporte y Recreación para Todos</t>
  </si>
  <si>
    <t>Atención asistencial, promoción, prevención y desarrollo humano</t>
  </si>
  <si>
    <t>Universidad Verde</t>
  </si>
  <si>
    <t>Fortalecimiento del uso de medios de transporte alternativo “Univercicleta”</t>
  </si>
  <si>
    <t>Fortalecimiento de la gestión ambiental de la Universidad del Cauca</t>
  </si>
  <si>
    <t xml:space="preserve">Permanencia y Graduacion </t>
  </si>
  <si>
    <t>Programa PermaneSer</t>
  </si>
  <si>
    <t xml:space="preserve">Implementación del Modelo de  permanencia y graduación estudiantil </t>
  </si>
  <si>
    <t>Diversidad cultural y paz</t>
  </si>
  <si>
    <t>UniCauca un solo latir</t>
  </si>
  <si>
    <t>Generación de procesos formativos que permitan el reconocimiento de la diferencia, la formación ciudadanía y mejoren la cultura institucional</t>
  </si>
  <si>
    <t>Fortalecimiento de la Orquesta Sinfónica Universidad del cauca</t>
  </si>
  <si>
    <t>Fortalecimiento Institucional</t>
  </si>
  <si>
    <t>Articulación interna</t>
  </si>
  <si>
    <t>Fortalecimiento Administrativo</t>
  </si>
  <si>
    <t>Rediseño de la planta del personal administrativo  de la Universidad del Cauca</t>
  </si>
  <si>
    <t>Administración armónica</t>
  </si>
  <si>
    <t>Modernizacion de las tecnologías de Información.</t>
  </si>
  <si>
    <t>Modernización de red y plataformas tecnológicas de la Universidad del Cauca</t>
  </si>
  <si>
    <t>Consolidación de la información de los sistemas de información de la Universidad del Cauca</t>
  </si>
  <si>
    <t>Modernización de las tecnologías de información y comunicación “Data Center Universidad del Cauca”</t>
  </si>
  <si>
    <t>Actualizacion de los bienes muebles e inmuebles</t>
  </si>
  <si>
    <t>Marcación de los bienes muebles e inmuebles de la Universidad del Cauca</t>
  </si>
  <si>
    <t>Infraestructura</t>
  </si>
  <si>
    <t>Plan Maestro Urbanístico y Arquitectónico de la Universidad del Cauca</t>
  </si>
  <si>
    <t>Elaboración de diseños y estudios previos para implementación del Plan Maestro Urbanístico y Arquitectónico de la Universidad del Cauca 2018-2022</t>
  </si>
  <si>
    <t>Desarrollo de Construcciones nuevas y obras civiles para implementación del Plan Maestro Urbanístico y Arquitectónico 2018-2022</t>
  </si>
  <si>
    <t>Adquisición de Mobiliario, equipos y equipos especiales para implementación del Plan Maestro Urbanístico y Arquitectónico 2018-2022</t>
  </si>
  <si>
    <t>Realización de adecuaciones, acabados arquitectonicos, cambios de uso e Iluminación, redes eléctricas, de voz y datos para implementación del Plan Maestro Urbanístico y Arquitectónico</t>
  </si>
  <si>
    <t>Generación de espacios de movilidad y parqueaderos para implementación del Plan Maestro Urbanístico y Arquitectónico 2018-2022</t>
  </si>
  <si>
    <t>Desarrollo de consultorías relacionadas con proyectos de infraestructura y desarrollo de sistemas de información</t>
  </si>
  <si>
    <t>Grandes intervenciones que requieren de gestión de recursos</t>
  </si>
  <si>
    <t>Gobernanza Universitaria participativa</t>
  </si>
  <si>
    <t>Transparencia y eficiencia universitaria</t>
  </si>
  <si>
    <t>Racionalización de trámites institucionales</t>
  </si>
  <si>
    <t>Actualización de la normatividad universitaria</t>
  </si>
  <si>
    <t>Plan de actualización documental de la Universidad del Cauca</t>
  </si>
  <si>
    <t>Sostenibilidad financiera</t>
  </si>
  <si>
    <t>Plan de sostenibilidad a Largo plazo de la Universidad del Cauca</t>
  </si>
  <si>
    <r>
      <t>1.</t>
    </r>
    <r>
      <rPr>
        <sz val="12"/>
        <color rgb="FF051423"/>
        <rFont val="Arial"/>
        <family val="2"/>
      </rPr>
      <t xml:space="preserve">Misión y Proyecto Institucional </t>
    </r>
  </si>
  <si>
    <t>2.Estudiantes</t>
  </si>
  <si>
    <t>Matriz de consolidación del seguimiento ala Plan de Acción Institucional</t>
  </si>
  <si>
    <t>3.Profesores</t>
  </si>
  <si>
    <t>Proyectos de inversión: 34</t>
  </si>
  <si>
    <r>
      <t>4.</t>
    </r>
    <r>
      <rPr>
        <sz val="12"/>
        <color rgb="FF051423"/>
        <rFont val="Arial"/>
        <family val="2"/>
      </rPr>
      <t>Procesos académicos</t>
    </r>
  </si>
  <si>
    <t>Proyectos de funcionamiento: 7</t>
  </si>
  <si>
    <t>5. Visibilidad nacional e internacional</t>
  </si>
  <si>
    <t>Total proyectos PDI: 41</t>
  </si>
  <si>
    <t>6. Investigación y creación artística</t>
  </si>
  <si>
    <r>
      <t>7.</t>
    </r>
    <r>
      <rPr>
        <sz val="12"/>
        <color rgb="FF051423"/>
        <rFont val="Arial"/>
        <family val="2"/>
      </rPr>
      <t>Pertinencia e impacto social</t>
    </r>
  </si>
  <si>
    <r>
      <t>8.</t>
    </r>
    <r>
      <rPr>
        <sz val="12"/>
        <color rgb="FF051423"/>
        <rFont val="Arial"/>
        <family val="2"/>
      </rPr>
      <t>Procesos de autoevaluación y autorregulación</t>
    </r>
  </si>
  <si>
    <t>9. Bienestar institucional</t>
  </si>
  <si>
    <t>10.Organización, gestión y administración</t>
  </si>
  <si>
    <t>11. Recursos de apoyo académico e infrestructura física</t>
  </si>
  <si>
    <r>
      <t>12.</t>
    </r>
    <r>
      <rPr>
        <sz val="12"/>
        <color rgb="FF051423"/>
        <rFont val="Arial"/>
        <family val="2"/>
      </rPr>
      <t>Recursos financieros</t>
    </r>
  </si>
  <si>
    <t>Oficina de Planeación y Desarrollo Institucional</t>
  </si>
  <si>
    <t>Peso Componente en el eje</t>
  </si>
  <si>
    <t>Peso del componentes al PDI</t>
  </si>
  <si>
    <t>Peso Programa en el componente</t>
  </si>
  <si>
    <t>Peso Programa en el PDI</t>
  </si>
  <si>
    <t>Peso Proyecto</t>
  </si>
  <si>
    <t>Peso del proyecto al PDI</t>
  </si>
  <si>
    <t>AVANCE</t>
  </si>
  <si>
    <t>Armonización de las mallas curriculares</t>
  </si>
  <si>
    <t>Unidad pedagógica de las licenciaturas</t>
  </si>
  <si>
    <t>Programa de Desarrollo de competencias del profesor Unicaucano</t>
  </si>
  <si>
    <t xml:space="preserve">Plan de formación y desarrollo profesoral </t>
  </si>
  <si>
    <t>Programa de Formación Integral Social y Humanistica- FISH</t>
  </si>
  <si>
    <t>Fortalecimiento Programa de Formación Integral Social y Humanistica- FISH</t>
  </si>
  <si>
    <t xml:space="preserve">Fortalecimiento físico y  tecnológico  de la División de Registro y Control Académico </t>
  </si>
  <si>
    <t>Fortalecimiento de la plataforma SIMCA de DARCA</t>
  </si>
  <si>
    <t>Fortalecimiento de los programas de la Universidad del Cauca en la región</t>
  </si>
  <si>
    <t>Egresados: Una comunidad universitaria viva y comprometida con la Institución</t>
  </si>
  <si>
    <t>Plan de vinculación y desarrollo integral de los Egresados</t>
  </si>
  <si>
    <t xml:space="preserve">Programa para la atención educativa de las personas con discapacidad </t>
  </si>
  <si>
    <t>Consolidación de los procesos académico – administrativos de los programas de posgrados</t>
  </si>
  <si>
    <t>Direccionamiento estratégico de procesos y procedimientos académicos y administrativos del centro de posgrados de la Universidad del Cauca</t>
  </si>
  <si>
    <t>Certificación de procesos Acreditación Instituciona</t>
  </si>
  <si>
    <t>Fortalecimiento de la gestión de la calidad y acreditación de la Universidad del Cauca</t>
  </si>
  <si>
    <t xml:space="preserve">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</si>
  <si>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los programas de pregrado y posgrado  acreditados y acreditables</t>
  </si>
  <si>
    <t>Atención a los planes de mejoramiento de los programas de pregrado y posgrado acreditados y acreditables</t>
  </si>
  <si>
    <t>Peso eje en el PDI</t>
  </si>
  <si>
    <t>Código:  PE-GE-2.4-FOR-49</t>
  </si>
  <si>
    <t>Versión: 1</t>
  </si>
  <si>
    <t xml:space="preserve">Gestión Estratégica
Gestión de la Planeación y Desarrollo Institucional
Seguimiento y Evaluación a Plan de Acción Anual del Plan de Desarrollo  Institucional </t>
  </si>
  <si>
    <t>Avance acumulado por indicador a 2020 en porcentaje (%)</t>
  </si>
  <si>
    <t>PROGRAMADO</t>
  </si>
  <si>
    <t>SEMESTRE 1</t>
  </si>
  <si>
    <t>SEMESTRE 2</t>
  </si>
  <si>
    <t>Versión: 2</t>
  </si>
  <si>
    <t>Fecha de vigencia:</t>
  </si>
  <si>
    <t xml:space="preserve">TABLA 1 - VIGENCIA </t>
  </si>
  <si>
    <t>Avance del indicador de resultado</t>
  </si>
  <si>
    <t>Avance acumulado por indicador a 2019 en porcentaje (%)</t>
  </si>
  <si>
    <t>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</si>
  <si>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</si>
  <si>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X</t>
  </si>
  <si>
    <t xml:space="preserve">Los componentes pedagógicos  de las Licenciaturas que tiene la Universidad del Cauca no están integrados o correlacionados  . </t>
  </si>
  <si>
    <t>Tener unas Licenciaturas con unidad pedagógica que den una identidad institucional en la formación de los futuros Licenciados.</t>
  </si>
  <si>
    <t>Inexistencia de directrices y proyectos concretos conducentes a tener las Licenciaturas con una unidad pedagógica.</t>
  </si>
  <si>
    <t>No tener definidos criterios para promover una unidad pedagógica. 
Falta de recursos financieros para construir y desarrollar un programa de unidad pedagógica.</t>
  </si>
  <si>
    <t>Armonización de las mallas curriculares.</t>
  </si>
  <si>
    <t xml:space="preserve">Productos institucionales que evidencien el fortalecimiento curricular, fortalecimiento de la lengua extranjera, convenios y fortalecimiento de la investigación: Número de documentos obtenidos*100/ Número de documentos programados.    </t>
  </si>
  <si>
    <t>Porcentaje</t>
  </si>
  <si>
    <t>100%    
                                                                                           38%</t>
  </si>
  <si>
    <t>Unidad pedagógica de las licenciaturas.</t>
  </si>
  <si>
    <t xml:space="preserve">Favorecer el mejoramiento de las condiciones para mantener una cultura de la excelencia académica en los Programas de Licenciatura, a través de la implementación de cuatro líneas de trabajo, la comunidad universitaria se empodera, lidera y gestiona un conjunto de actividades necesarias para hacer frente a los cambios que la formación de profesores requiere desde referentes regionales, nacionales e internacionales: ciclo de formación común, formación en lengua extranjera o segunda lengua, práctica pedagógica y educativa, fortalecimiento de la investigación. </t>
  </si>
  <si>
    <t xml:space="preserve">Lineamientos de diseño curricular de licenciaturas de la Universidad del Cauca  aprobado
</t>
  </si>
  <si>
    <t xml:space="preserve">Documento diagnóstico que contenga los Lineamientos de las líneas de trabajo a implementar en el proyecto. </t>
  </si>
  <si>
    <t>No.</t>
  </si>
  <si>
    <t>Vicerrectoría Académica</t>
  </si>
  <si>
    <t>Acto administrativo que formaliza el ciclo común de formación para todos los Programas de Licenciatura</t>
  </si>
  <si>
    <t>Numero de actos administrativo que formaliza el ciclo común de formación para todos los Programas de Licenciatura</t>
  </si>
  <si>
    <t>No</t>
  </si>
  <si>
    <t xml:space="preserve">Estudiantes de Licenciatura que superan el Nivel de inglés identificado en prueba diagnóstica </t>
  </si>
  <si>
    <t xml:space="preserve">Porcentaje de estudiantes de Licenciatura que superan el Nivel de inglés identificado en prueba diagnóstica </t>
  </si>
  <si>
    <t xml:space="preserve">Estudiantes de licenciatura que ingresan desde el año 2019 y presentan la Prueba Saber Pro como requisito de grado obtienen desempeño Nivel B1 en el módulo Inglés.                                                                                                                                                                                                                                                                               </t>
  </si>
  <si>
    <t>Convenios interinstitucional  para la práctica pedagógica de los Licenciados en formación con entes locales, regionales y nacionales</t>
  </si>
  <si>
    <t>Numero de Convenios interinstitucional  para la práctica pedagógica de los Licenciados en formación con entes locales, regionales y nacionales</t>
  </si>
  <si>
    <t>Proyectos de investigación donde participan representantes de más de tres Licenciaturas formulados y en ejecución con aprobación de la VRI.</t>
  </si>
  <si>
    <t>Numero de proyectos de investigación donde participan representantes de más de tres Licenciaturas formulados y en ejecución con aprobación de la VRI.</t>
  </si>
  <si>
    <t>La formación docente es programada y desarrollada por cada Facultad, pero no hay programas de formación integrales que den respuesta a necesidades de formación institucional.</t>
  </si>
  <si>
    <t xml:space="preserve">Contar a 2022 con la implementación de un Plan de formación y desarrollo docente, que permita tener un cuerpo docente con formación a nivel posgradual de maestria y doctorado que contribuya al desarrollo de los programas académicos, la investigación y la proyección social;  formado en la docencia en educación superior; cualificados para la gestión académico administrativa; con conocimientos en las tendencias de las innovaciones de educación superior; formados en investigación; actualizados en su área de desempeño docente; y, formados en segundo idioma (inglés). </t>
  </si>
  <si>
    <t>Planes de capacitación aislados por Facultad 
No hay oferta de formación docente a nivel de Maestría dentro de la misma institución.
Inexistencia de indicadores de seguimiento de los planes de capacitación actuales, comisiones académicas, becas y auxilios económicos para la cualificación docente.</t>
  </si>
  <si>
    <t>Falta de un Plan de Formación y Desarrollo Docente unificado en la institución.</t>
  </si>
  <si>
    <t>Programa de Desarrollo de competencias del profesor Unicaucano.</t>
  </si>
  <si>
    <t xml:space="preserve">Formación de alto nivel: Número de docentes con formación de maestría, doctorado o posdoctorado/Total de docentes vinculados </t>
  </si>
  <si>
    <t>60% de planta  docente con formación de maestría, doctorado o posdoctorado
linea base 57,6%</t>
  </si>
  <si>
    <t>Plan de formación y desarrollo profesoral .</t>
  </si>
  <si>
    <t>Siete líneas de acción para el plan de desarrollo profesoral (formación en docencia unicaucana, formación en innovaciones educativas, formación de investigadores, formación en gestión académico adminsitrativa universitaria, actualización en el área de desempeño docente, formación en segundo idioma inglés, formación posgradual).</t>
  </si>
  <si>
    <t>Plan de formación y desarrollo docente integral implementado</t>
  </si>
  <si>
    <t>Porcentaje de ejecución del plan de formación y desarrollo docente integral: N° de actividades ejecutadas*100% / N° de actividades programadas</t>
  </si>
  <si>
    <t>%</t>
  </si>
  <si>
    <t>Vicerrectoria Académica</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</si>
  <si>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</si>
  <si>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</si>
  <si>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Ausencia de una capacitación a los docentes vinculados al programa FISH que permita reorientar los contenidos y prácticas pedagógicas.</t>
  </si>
  <si>
    <t>Limitaciones en los recursos financieros y humanos para la Coordinación del programa.</t>
  </si>
  <si>
    <t>Programa de Formación Integral Social y Humanistica- FISH.</t>
  </si>
  <si>
    <t>Docentes con formación programa FISH: Número de docentes con formación posconflicto y la consolidación de la paz territorial, la formación ciudadana y la ética/Total de docentes vinculados al FISH</t>
  </si>
  <si>
    <t xml:space="preserve">80% de personal docente vinculado al FISH con formación EN posconflicto y la consolidación de la paz territorial, la formación ciudadana y la ética, </t>
  </si>
  <si>
    <t>Fortalecimiento Programa de Formación Integral Social y Humanistica- FISH.</t>
  </si>
  <si>
    <t>Plan de capacitación a docentes en temas de paz y posconflicto.</t>
  </si>
  <si>
    <t xml:space="preserve">Docentes de FISH capacitados
</t>
  </si>
  <si>
    <t xml:space="preserve">Número de Docentes de FISH capacitados
</t>
  </si>
  <si>
    <t xml:space="preserve"> Porcentaje de actualización del programa FISH.</t>
  </si>
  <si>
    <t>Programa FISH actualizado</t>
  </si>
  <si>
    <t>Documento actualizado</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</si>
  <si>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</si>
  <si>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Generación de una cultura del bilingüismo.</t>
  </si>
  <si>
    <t>Falta de coordinación entre el PFI y las Unidades Académicas.
Falta de interés de los estudiantes para formarse en  una segunda lengua.</t>
  </si>
  <si>
    <t>Inexistencia de una política institucional que conduzca al desarrollo de una cultura del bilingüismo en toda la comunidad universitaria.</t>
  </si>
  <si>
    <t xml:space="preserve">Estudiantes con Nivel de Inglés B1: Número de estudiantes de octavo semestre con nivel B1 de inglés x 100%/Total de estudiantes de octavo semestre </t>
  </si>
  <si>
    <t>El 25% de Estudiantes de octavo semestre con nivel  B1 de Inglés, medidos con las pruebas SABER PRO</t>
  </si>
  <si>
    <t xml:space="preserve"> Capacitaciones en idiomas extranjeros para estudiantes que van a participar en movilidad académica .                                                                                                                                                                                                                                                                </t>
  </si>
  <si>
    <t>Estudiantes benefeciados para movilidad estudiantil.</t>
  </si>
  <si>
    <t>Número de estudiantes benefeciados para movilidad estudiantil.</t>
  </si>
  <si>
    <t>Implementación de cursos básicos de inglés para semestres iniciales .</t>
  </si>
  <si>
    <t>Estudiantes beneficiados para los semestres inciales.</t>
  </si>
  <si>
    <t>Número de Estudiantes beneficiados para los semestres inciales.</t>
  </si>
  <si>
    <t>Implementación de cursos de inglés para estudiantes de licenciatura en educación básica.</t>
  </si>
  <si>
    <t>Estudiantes beneficiados para la licenciatura en educación básica.</t>
  </si>
  <si>
    <t>Número de Estudiantes beneficiados para la licenciatura en educación básica.</t>
  </si>
  <si>
    <t>La actividad física formativa la hacen los estudiantes como requisito de estudios, pero no se aprovecha para fortalecer la intregración cultural y deportiva entre las unidades académicas.</t>
  </si>
  <si>
    <t>El programa de actividad física formativa promoviendo la integración entre las unidades académicas y el potencial deportivo de los estudiantes .</t>
  </si>
  <si>
    <t>Falta de una programación continuada que promueva los torneos e intercambios deportivos y culturales entre las diferentes unidades académicas.</t>
  </si>
  <si>
    <t>Falta de recursos financieros para ampliar el campo de acción del programa de actividad física formativa.</t>
  </si>
  <si>
    <t>Estudiantes con actividad fisica formativa: Número de estudiantes con actividad fisico formativa*100/Total de estudiantes</t>
  </si>
  <si>
    <t>10% de estudiantes con actividad fisica formativa</t>
  </si>
  <si>
    <t xml:space="preserve">Compra de implementacion deportiva y elementos de oficina.   </t>
  </si>
  <si>
    <t>Implementos deportivos y de oficina adquiridos</t>
  </si>
  <si>
    <t>Número de implementos deportivos y de oficina adquiridos</t>
  </si>
  <si>
    <t>Curso formacion continuada para la  planta Docente del programa de AFF.</t>
  </si>
  <si>
    <t>Capacitaciones a profesores vinculados al programa AFF</t>
  </si>
  <si>
    <t>Número de Capacitaciones a profesores vinculados al programa AFF</t>
  </si>
  <si>
    <t>Proyectos de investigacion .</t>
  </si>
  <si>
    <t>Proyectos de investigación en actividad fisica formativa con resolución de la VRI</t>
  </si>
  <si>
    <t>Numero de proyectos de investigación en actividad fisica formativa con resolución de la VRI</t>
  </si>
  <si>
    <t>Limitadas condiciones funcionales para la prestación de servicios bibliotecarios, no obstante con los materiales bibligráficos en sus diferentes formatos (impresos, digitales, legibles por máquina) se gestiona, facilita y apoya en forma racional y equitativa los diversos procesos académicos e investigativos.</t>
  </si>
  <si>
    <t>La transformacion de la biblioteca en el Centro de Recursos para el Apredizaje y la Investigación - CRAI.</t>
  </si>
  <si>
    <t>No Implementación de la innovación tecnológica en la División :  carencia Tecnologia RDID (autopréstamo)- carencia del Repositorio Institucional de trabajos grado, limitaciones en infraestructura.</t>
  </si>
  <si>
    <t xml:space="preserve">Recursos financieros : Escasa información técnica y académica pertinente de material bibliográfico en línea.
.
Colecciones bibliográficas impresas desactualizadas.
Mobiliario obsoleto.
Deterioro físico de las colecciones.
Talento Humano cualificado.
</t>
  </si>
  <si>
    <t>Centro de recursos para el aprendizaje y la investigación  CRAI implementado: Productos de implementación terminados*100/Numero de productos planeados</t>
  </si>
  <si>
    <t>Centro de servicios bibliotecarios para personas con capacidades especiales funcionando.</t>
  </si>
  <si>
    <t>Centro de servicios bibliotecarios para personas con capacidades especiales</t>
  </si>
  <si>
    <t>Vicerrectoría Académica y División de Gestión de Recursos Bibliográficos</t>
  </si>
  <si>
    <t>Base de datos de acceso abierto con los trabajo de grado funcionando. Colecciones bibliograficas impresas actualizadas.</t>
  </si>
  <si>
    <t>Base de datos de acceso abierto con los trabajos de grado</t>
  </si>
  <si>
    <t>Número Base de datos de acceso abierto con los trabajos de grado funcionando.</t>
  </si>
  <si>
    <t>Revistas de Unicauca editadas y visibilizadas a traves del OJS.</t>
  </si>
  <si>
    <t>Bases de datos actualizadas.</t>
  </si>
  <si>
    <t>Número de Bases de datos actualizadas.</t>
  </si>
  <si>
    <t>Bibliotecas de las diferentes sedes de Unicauca con sistema de autopréstamo de material bibliográfico funcionando.</t>
  </si>
  <si>
    <t>Bibliotecas con tecnología RFID para préstamos funcionando.</t>
  </si>
  <si>
    <t>Número de Bibliotecas con tecnología RFID para préstamos funcionando.</t>
  </si>
  <si>
    <t>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</si>
  <si>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</si>
  <si>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Sistema de información SIMCA con deficiencias en su funcionamiento 
Ubicación física de DARCA inadecuada e insuficentes espacios en  su interior para una mejor prestación de servicios.</t>
  </si>
  <si>
    <t>Escasos Recursos financieros para hacer inversiones.
Falta de una evaluación sobre el estado real y posibilidades de mejoramiento de la plataforma SIMCA.
No consideración de la inversión en DARCA como prioritaria en el plan de inversiones de la Institución.</t>
  </si>
  <si>
    <t xml:space="preserve">Fortalecimiento físico y  tecnológico  de la División de Registro y Control Académico. </t>
  </si>
  <si>
    <t>Productos institucionales que evidencien el fortalecimiento de la División de Registro y Control Academico : Número de productos obteniso*100/ Número de productos programados.</t>
  </si>
  <si>
    <t>Fortalecimiento de la plataforma SIMCA de DARCA.</t>
  </si>
  <si>
    <t>Aumentar la cobertura de inscritos a la Universidad del Cauca teniendo como requisisto para ingreso las pruebas SABER 11.</t>
  </si>
  <si>
    <t>Inscritos a programas de pregrado de primer y segundo periodo académico.</t>
  </si>
  <si>
    <t>Número de Inscritos a programas de pregrado de primer y segundo periodo académico.</t>
  </si>
  <si>
    <t>Vicerrectoría Académica - DARCA</t>
  </si>
  <si>
    <t>Apoyo en la actualización y modificación de los Acuerdos que regulan el proceso de Admisión.</t>
  </si>
  <si>
    <t>Publicación de Acuerdos.</t>
  </si>
  <si>
    <t>Número de Acuerdos Publicados</t>
  </si>
  <si>
    <t>Compra de equipos para el fortalecimiento tecnológico de la División de Admisiones.</t>
  </si>
  <si>
    <t>Instalación y adecuación de los equipos tecnológicos.</t>
  </si>
  <si>
    <t>Número de equipos tecnológicos instalados y adecuados</t>
  </si>
  <si>
    <t>Expedición inmediata de Certificaciones  en Popayán y en la sede de Santander de Quilichao.</t>
  </si>
  <si>
    <t xml:space="preserve"> Carnetización en las Facultades y en la sede norte .</t>
  </si>
  <si>
    <t xml:space="preserve"> Carnetización en las Facultades y en la sede norte: Número de estudiantes carnetizados*100/Número de estudiantes matriculados</t>
  </si>
  <si>
    <t>El programa de Regionalización está enfocado en la oferta de programas académicos de pregrado y posgrado en las zonas norte, sur y centro de nuestro Departamento del Cauca.
Cuenta con programas de pregrado y de posgrado regionalizados.
Son programas con altos costos financieros y no existen fuentes de financiación diferentes al valor por matrícula que pagan los estudiantes, quienes a su vez reclaman unos valores de sus matrículas iguales a las de Popayán.</t>
  </si>
  <si>
    <t>Transformación del Centro de Regionalización en la Unidad 5 de la Institución, con el fin de facilitar la gestión, administración y operación de los programas misionales de la Universidad en las regiones, otorgándole autonomía para asumir responsabilidades académicas, administrativas, financieras y de representación, en sincronización y convergencia con los otros sistemas institucionales (Académico, Investigaciones, Administrativo, Cultura y Bienestar) y demás instancias directivas, asesoras y operativas de la Universidad.</t>
  </si>
  <si>
    <t>Inconformidad en los estudiantes por los altos costos de matrícula.
Dificultades para una coordinación de regionalización eficaz y eficiente.
Limitaciones en el concepto de regionalización dejando solamente lo relacionado con oferta de programas académicos</t>
  </si>
  <si>
    <t xml:space="preserve">Desfinanciación de los programas regionalizados por parte de él gobierno nacional.
El valor de las matrículas financieras.
Centralización de los procesos y procedimientos institucionales.
La falta de personal docente capacitado en las regiones.
Falta de personal de planta vinculado en las sedes. </t>
  </si>
  <si>
    <t>Fortalecimiento de los programas de la Universidad del Cauca en la región.</t>
  </si>
  <si>
    <t>Plan de Operatividad de la Unidad 5</t>
  </si>
  <si>
    <t>Documento</t>
  </si>
  <si>
    <t>Plan de operatividad 5 Elaborado</t>
  </si>
  <si>
    <t>Mantener la oferta de los programas existentes con el número de estudiantes del punto de equilibrio.</t>
  </si>
  <si>
    <t>Programas de pregrado en funcionamiento</t>
  </si>
  <si>
    <t>Vicerrectoría Académica - Centro de Regionalización</t>
  </si>
  <si>
    <t xml:space="preserve">El Área de Egresados tiene establecida cuatro actividades: Actualización de datos de egresados, ofertas laborales, apoyo en la organización de aniversarios y apoyo encuentros de egresados. </t>
  </si>
  <si>
    <t>Los egresados apoyan y participan, activamente de las actividades administrativas, académicas, investigativas y de interacción social de la Univesidad, según los establecido por el MEN y el PEI de la Institución.</t>
  </si>
  <si>
    <t>La Falta de una Política articulada a las necesidades de la Universidad y de los Egresados .</t>
  </si>
  <si>
    <t>La falta de una estructura administrativa, fisica y financiera para el desarrollo del Área de Egresados.</t>
  </si>
  <si>
    <t>Egresados: Una comunidad universitaria viva y comprometida con la Institución.</t>
  </si>
  <si>
    <t>Vinculación de egresados en encuentros y eventos de la Universidad: Número de egresados que participan en encuentros y eventos de la Universidad *100/ Número egresados registrados y actualizados en las bases del área de egresados de la Universidad del Cauca</t>
  </si>
  <si>
    <t>10 % de los egresados registrados y actualizados en la base de datos que participan de los encuentros y eventos</t>
  </si>
  <si>
    <t>Plan de vinculación y desarrollo integral de los Egresados.</t>
  </si>
  <si>
    <t xml:space="preserve">Aumentar el número de egresados en empresas registradas en el portal.
</t>
  </si>
  <si>
    <t xml:space="preserve">
Capacitación sobre inserción laboral.                                                                                                     
</t>
  </si>
  <si>
    <t xml:space="preserve">
Número de Capacitaciones sobre inserción laboral.                                                                                                     
</t>
  </si>
  <si>
    <t>Vicerrectoría Académica - Área de Egresados</t>
  </si>
  <si>
    <t xml:space="preserve">Egresados registrados en la plataforma    </t>
  </si>
  <si>
    <t xml:space="preserve">Número de Egresados registrados en la plataforma    </t>
  </si>
  <si>
    <t xml:space="preserve">Empresas registradas en la plataforma </t>
  </si>
  <si>
    <t xml:space="preserve">Número de Empresas registradas en la plataforma </t>
  </si>
  <si>
    <t xml:space="preserve"> Aumentar los encuentros de egresados.</t>
  </si>
  <si>
    <t xml:space="preserve">Encuentro de egresados </t>
  </si>
  <si>
    <t xml:space="preserve">Número de Encuentro de egresados </t>
  </si>
  <si>
    <t>Eventos socialización Area de Egresados</t>
  </si>
  <si>
    <t>Número de Eventos socialización Area de Egresados</t>
  </si>
  <si>
    <t>La Universidad del Cauca no tiene conformado el Comité y estructurado un programa para la atención educativa de las personas con discapacidad.</t>
  </si>
  <si>
    <t>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</si>
  <si>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</si>
  <si>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</si>
  <si>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Programa de atención educativa en funcionamiento para los estudiantes con discapacidad: Productos de implementación terminados*100/Numero de productos planeados</t>
  </si>
  <si>
    <t>100% de los productos planeados funcionando del programa para estudiantes con discapacidad</t>
  </si>
  <si>
    <t>Programa para la atención educativa de las personas con discapacidad .</t>
  </si>
  <si>
    <t>Semillero creado y en producción</t>
  </si>
  <si>
    <t>Semillero de investigación</t>
  </si>
  <si>
    <t>Semillero de investigación creado</t>
  </si>
  <si>
    <t>Vicerrectoría Académica -Coordinador AFF</t>
  </si>
  <si>
    <t xml:space="preserve">Política institucional de educación inclusiva aprobada </t>
  </si>
  <si>
    <t>Política de educación inclusiva aprobada</t>
  </si>
  <si>
    <t>Acto administrativo de política de educación inclusiva aprobada</t>
  </si>
  <si>
    <t>Actividades de divulgación de la política  institucional  inclusiva en la Universidad del Cauca</t>
  </si>
  <si>
    <t>Diagnostico de la política  institucional  inclusiva</t>
  </si>
  <si>
    <t xml:space="preserve">Número de diagnostico participativo de educación inclusiva superior para estudiantes con discapacidad </t>
  </si>
  <si>
    <t>Plan de actividades elaborado y ejecutado en los cinco años del plan de desarrollo institucional</t>
  </si>
  <si>
    <t>Profesores con procesos de formación continuada en atención a estudiantes con discapacidad</t>
  </si>
  <si>
    <t>Numero de profesores con procesos de formación continuada en atencion a estudiantes con discapacidad*100/Número total de profesores vinculados al programa de atención a estudiantes con discapacidad</t>
  </si>
  <si>
    <t>El Centro de Posgrados tiene a su cargo la formulación de políticas aplicables a la creación, fomento y desarollo de los programas posgraduales de la Universidad en el marco de los criterios de calidad académica, eficiencia y eficacia administrativa en su gestión.</t>
  </si>
  <si>
    <t>Construcción, mejora y consolidación de los procesos y procedimientos relacionados con la gestión académico- administrativa de los programas de posgrados de la universidad.</t>
  </si>
  <si>
    <t xml:space="preserve"> Estructura administrativa y de personal inadecuada.
Modificación de la competencia funcional del centro de posgrados.
</t>
  </si>
  <si>
    <t>Consolidación de los procesos académico – administrativos de los programas de posgrados.</t>
  </si>
  <si>
    <t>Cumplimiento del Plan de Productos de procesos academico-administrativos *100/Total de productos de procesos academico- administrativos programados de posgrados</t>
  </si>
  <si>
    <t xml:space="preserve">100% del Cumplimiento del Plan de Productos de procesos academico-administrativos </t>
  </si>
  <si>
    <t>Direccionamiento estratégico de procesos y procedimientos académicos y administrativos del centro de posgrados de la Universidad del Cauca.</t>
  </si>
  <si>
    <t xml:space="preserve">
Políticas y reglamento general de posgrados aprobados 
</t>
  </si>
  <si>
    <t>Ajustes de políticas y reglamento general de posgrados elaborados y aprobados</t>
  </si>
  <si>
    <t>Número de documentos de aprobación para
ajustes de normatividad de posgrados*100/
Número de ajustes de Normatividad
programados</t>
  </si>
  <si>
    <t>Vicerrectoría Académica - Centro de Posgrados</t>
  </si>
  <si>
    <t>Adopción de los procesos y procedimientos de inscripción – matricula – registro y control de los programas de posgrados</t>
  </si>
  <si>
    <t>Procesos y procedimientos  academicos y administrativos de posgrado</t>
  </si>
  <si>
    <t>Número de documentos de aprobación de procesos y procedimeintos administrativos y academicos *100/ Número de documentos de procesos y procedimientos de administración y academicos programados</t>
  </si>
  <si>
    <t>Adopción del plan estrátegico y plan de mercadeo .</t>
  </si>
  <si>
    <t>Area de mercadeo y Plan estratégico de  mercadeo</t>
  </si>
  <si>
    <t>Documentos, Area de mercadeo y Plan estratégico de  mercadeo aprobado: Actividades para elaborar y aprobar el Area de mercadeo y Plan estratégico de  mercadeo/Número de actividades programadas</t>
  </si>
  <si>
    <t>Armonizar lineamientos, estrategias, políticas en el cumplimiento de la misión institucional de la Universidad del Cauca, integrados en unmodelo de fortalecimiento para la acreditación institucional</t>
  </si>
  <si>
    <t>Certificación de procesos Acreditación Institucional</t>
  </si>
  <si>
    <t>La Universidad del Cauca cuenta con una certificación de pregrado con ISO 9001:2008 que requiere la transición a ISO 9001:2015. 
Se cuenta con la acreditación institucional de calidad. La renovación de la acreditación demanda del 25% de los programas acreditables acreditados. A la fecha se cuenta con el 23%.</t>
  </si>
  <si>
    <t xml:space="preserve">Contar con un sistema integrado de acreditación que promueva que el 50% de los programas acreditables estén acreditados mediante una Politica de autoevaluación y acreditaciòn institucional.  (Estructurada y Divulgada).
 Un Modelo de Fortalecimiento Institucional aprobado. 
  </t>
  </si>
  <si>
    <t>Interfase entre certificación y acreditación que aporte al 27% de programas por acreditar (modelo CNA), junto con el cumplimiento de los demás requisitos de acreditación institucional.</t>
  </si>
  <si>
    <t xml:space="preserve">Cultura de la Autoevaluación  y Acreditación. (calidad)  
Articulación en la planeación, gestión y la comunicación institucional.
Sistemas de Información homogéneos.  
Recursos Financieros para apoyo al fortalecimiento institucional. 
Cambios en Normatividad MEN y
Normatividad ISO  </t>
  </si>
  <si>
    <t>Fortalecimiento de la gestión de la calidad y acreditación de la Universidad del Cauca.</t>
  </si>
  <si>
    <t xml:space="preserve">Mantener la certificación en ISO 9001:2015. </t>
  </si>
  <si>
    <t>Número</t>
  </si>
  <si>
    <t xml:space="preserve">Certificación </t>
  </si>
  <si>
    <t>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</si>
  <si>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 xml:space="preserve">Universidad certificada bajo norma ISO 9001-2015 . </t>
  </si>
  <si>
    <t xml:space="preserve">Certificación de la institución </t>
  </si>
  <si>
    <t xml:space="preserve">Certificación de renovación de ISO 9001:2015. </t>
  </si>
  <si>
    <t xml:space="preserve">Centro de Gestión de la calidad y acreditación Institucional.
</t>
  </si>
  <si>
    <t xml:space="preserve">Universidad acreditada institucionalmente sustentada en acreditaciones de programas . </t>
  </si>
  <si>
    <t>Informe para renovación de acreditación radicado en CNA</t>
  </si>
  <si>
    <t>Resolucion MEN de renovación de acreditación institucional</t>
  </si>
  <si>
    <t xml:space="preserve">                                                                                                                                                                                                                                                                                          Acreditación de alta calidad de programas de pregrado y posgrado acreditables, 50% de los acreditables acreditados en cinco años (30 programas). </t>
  </si>
  <si>
    <t xml:space="preserve">                                                                                                                                                                                                                                                                                                                                                                                                                                                                                                                                                                                                                                                                                            Programas acreditados</t>
  </si>
  <si>
    <t xml:space="preserve">                                                                                                                                                                                                                                                                                                                                                                                                                                                                                                                                                                                                                                                                                            Porcentaje  de Programas acreditados / acreditables</t>
  </si>
  <si>
    <t>La Universidad para poder obtener la reacreditación institucional, necesita que al menos el 25% de los programas acreditables estén acreditados.</t>
  </si>
  <si>
    <t>Al finalizar los próximos 5 años el requerimiento será tener acreditados al menos el 40% de los programas acreditables.</t>
  </si>
  <si>
    <t>NO ejecución de los planes de mejoramiento de los programas autoevaluados que les permita lograr su acreditación inicial o la reacreditación.</t>
  </si>
  <si>
    <t>Falta de recursos financieros para atender los planes de mejoramiento.</t>
  </si>
  <si>
    <t>Fortalecimiento de los programas de pregrado y posgrado  acreditados y acreditables.</t>
  </si>
  <si>
    <t>Acreditación de programas en alta calidad:
Número de programas acreditados*100/Total de programas acreditables.</t>
  </si>
  <si>
    <t>50% de programas acreditados</t>
  </si>
  <si>
    <t>Atención a los planes de mejoramiento de los programas de pregrado y posgrado acreditados y acreditables.</t>
  </si>
  <si>
    <t xml:space="preserve">Planes de mejoramiento  de los programas de pregrado y posgrado apoyados
</t>
  </si>
  <si>
    <t xml:space="preserve">Número de Planes de mejoramiento  de los programas de pregrado y posgrado apoyados
</t>
  </si>
  <si>
    <t xml:space="preserve">Vicerrectoría Académica-Centro de Gestión de la Calidad </t>
  </si>
  <si>
    <t>Reformas curriculares aprobadas acordes a la dinámica de la Educación Superior.</t>
  </si>
  <si>
    <t>Reformas curriculares</t>
  </si>
  <si>
    <t>Número de Reformas curriculares aprobadas</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</si>
  <si>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</si>
  <si>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La Universidad del Cauca cuenta con un Sistema de Investigaciones desarticulado internamente, con su contexto y con la realidad académica e investigativa, reconociendo los esfuerzos realizados por los miembros del sistema de investigaciones desde su creación.</t>
  </si>
  <si>
    <t>Creación y puesta en marcha de un ecosistema en Ciencia, Tecnologìa e Innovación que articule la alianza Universidad, Empresa, Estado y Sociedad.</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</si>
  <si>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</si>
  <si>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Normatividad actual, desconfianza y protagonismo interinstitucional, infraestructura fisica actual, desarticulacion entre los diferentes actores.</t>
  </si>
  <si>
    <t>Grupos de investigación que mejoran su clasificación en Colciencias o la mantienen:
No. de grupos categorizados en Colciencias*100/Total de grupos de investigación conformados</t>
  </si>
  <si>
    <t>5 mejoran y 79 se mantienen</t>
  </si>
  <si>
    <t xml:space="preserve"> Ecosistema en CTeI implementado </t>
  </si>
  <si>
    <t>Politica de CT&amp;I Implementada</t>
  </si>
  <si>
    <t>Acto Administrativo con el cual se aprueba y se adopta la política de CT&amp;I</t>
  </si>
  <si>
    <t>Vicerrectoría de Investigaciones</t>
  </si>
  <si>
    <t>Revistas de investigación de la Universidad del Cauca</t>
  </si>
  <si>
    <t>No. de revistas de investigación apoyada</t>
  </si>
  <si>
    <t>Proyectos de investigación desarrollados con empresas y/o sectores proudctivos</t>
  </si>
  <si>
    <t>No. Proyectos de investigación con empresas y/o sector productivo</t>
  </si>
  <si>
    <t>La Universidad del Cauca cuenta con 65 grupos de investigación categorizados por Colciencias.</t>
  </si>
  <si>
    <t>Incrementar la calidad de la producción , el número de productos resultado de investigación y la visibilidad nacional e internacional de los grupos de investigación .</t>
  </si>
  <si>
    <t>Fortalecer los grupos de investigación desde cada Facultad con el proposito de incrementar los productos de investigación y su calidad que permita mejorar el posicionamiento a nivel internacional.</t>
  </si>
  <si>
    <t xml:space="preserve">Acuerdo 015 de 2015
Políticas de Colciencias
Indexación de revistas categorizadas
poca visibilidad de la producción de los grupos de investigación. </t>
  </si>
  <si>
    <t>Incrementar los productos resultados de investigación de los grupos de investigación con criterios de calidad</t>
  </si>
  <si>
    <t>Productos resultado de investigación</t>
  </si>
  <si>
    <t>Número de Productos resultado de investigación</t>
  </si>
  <si>
    <t xml:space="preserve">Incrementar  el número de grupos en  la categorización  de colciencias </t>
  </si>
  <si>
    <t>Grupos en la categorización de Colciencias incrementados</t>
  </si>
  <si>
    <t>Número de Grupos en la categorización de Colciencias incrementados</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</si>
  <si>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</si>
  <si>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Apoyar a los grupos de investigación para que completen el proceso de innovación en conjunto con aliados externos y realicen procesos de trasferencia de resultados de investigación para beneficio de la región y el país.</t>
  </si>
  <si>
    <t>Articulación interna entre la VRI y la  Universidad para facilitar procesos de innovación y la trasferencia.
Mejorar de la cultura de la innovación y la transferencia en los grupos de investigación.
Establecer relaciones de colaboración con empresas de la región, el país y el mundo.</t>
  </si>
  <si>
    <t>Sistema de investigaciones de la Universidad, Normatividad de propiedad intelectual de la Universidad, Recursos Financieros, Formación de los investigadores.</t>
  </si>
  <si>
    <t>Procesos de innovación donde participa la Universidad del Cauca</t>
  </si>
  <si>
    <t>5 procesos de innovación social más 5 procesos de innovación técnologica</t>
  </si>
  <si>
    <t>Apoyar procesos de transferencia</t>
  </si>
  <si>
    <t>Procesos de transferencia de resultados de investigación apoyados</t>
  </si>
  <si>
    <t>Número de Procesos de transferencia de resultados de investigación apoyados</t>
  </si>
  <si>
    <t>Vicerrectoría de Investigaciones - División de Articulación con el entorno</t>
  </si>
  <si>
    <t>Implementar al menos tres start-up</t>
  </si>
  <si>
    <t>Start-up y emprendimientos en economía naranja apoyados</t>
  </si>
  <si>
    <t>Número de Start-up y emprendimientos en economía naranja apoyados</t>
  </si>
  <si>
    <t>Apoyar la vinculación de grupos de investigación con empresas y organizaciones sociales</t>
  </si>
  <si>
    <t>Procesos de vinculación documentados</t>
  </si>
  <si>
    <t>Número de Procesos de vinculación documentados</t>
  </si>
  <si>
    <t xml:space="preserve">La Universidad del Cauca cuenta con la División de Innovación, Emprendimiento y Articulación con el Entorno DAE-VRI que se ha orientado univocamente a la transferencia de conocimiento, pero ha sido poco eficiente en la consolidación de la relación UEES. No existe una política de interacción social que visibilice la interacción de los grupos de investigación, las acciones de proyección social institucional y consolide la presencia institucional en el orden local, regional, nacional e internacional.  </t>
  </si>
  <si>
    <t>Consolidar un sistema de interacción social integral   que oriente  la pertinencia académica e investigativa con las necesidades y características del entorno social, económico y biofísico priorotariamente de la región, con impacto nacional e internacional.</t>
  </si>
  <si>
    <t>Formalización e institucionalización de un sistema de interacción social mediante una División de Interacción Social  que articule los procesos de interacción de la Universidad.</t>
  </si>
  <si>
    <t>Recursos financieros, planeación estratégica, relevancia y pertinencia de los programas académicos con las necesidades y características del entorno, proyección social, internacionalización y comunicación estratégica.</t>
  </si>
  <si>
    <t>Implementar actividades de interacción social institucional</t>
  </si>
  <si>
    <t>Actividades  de interacción social institucional adelantadas</t>
  </si>
  <si>
    <t>Número de Actividades  de interacción social institucional adelantadas</t>
  </si>
  <si>
    <t>Procesos de politica nacional  para el posconflicto ejecutados a través de proyectos estratégicos en cooperación con la Universidad del Cauca</t>
  </si>
  <si>
    <t>Procesos de politica nacional para el posconflicto ejecutados  a traves de proyectos  estratégicos en cooperación con la Universidad del Cauca</t>
  </si>
  <si>
    <t>Número de Procesos de politica nacional para el posconflicto ejecutados  a traves de proyectos  estratégicos en cooperación con la Universidad del Cauca</t>
  </si>
  <si>
    <t>Implementar actividades de Política integral para la movilidad y la internacionalización</t>
  </si>
  <si>
    <t>Actividades de Política integral para la movilidad  y  la internacionalización desarrolladas</t>
  </si>
  <si>
    <t>No. de actividades para la Política integral para la movilidad y la internacionalización implementadas*100/No. de actividades para la Política integral para la movilidad y la internacionalización programadas</t>
  </si>
  <si>
    <t>Coadyuvar  a la formación, el desarrollo de las capacidades humanas y la construcción de la comunidad a través del diseño y puesta en marcha de estrategias de intervención desde el  sistema de cultura y bienestar</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</si>
  <si>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Así mismo es un sistema de carácter social y dinámico.</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</si>
  <si>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</si>
  <si>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 xml:space="preserve">Se vienen desarrollando acciones desarticuladas y de poco impacto en temas relacionados con Cultura y Bienestar. </t>
  </si>
  <si>
    <t xml:space="preserve">Recursos Financieros deficientes  ley 30 de 1992 donde el Articulo 118 ordena la asignacion de por lo menos el 2% del presupuesto de funcionamiento.        </t>
  </si>
  <si>
    <t>Participación de la comunidad en Agenda cultural : No. de personas de comunidad universitaria que participan en actividades agenda cultural *100 Total de integrantes comunidad universitaria</t>
  </si>
  <si>
    <t>40% de comunidad universitaria que participan en actividades de agenda cultural</t>
  </si>
  <si>
    <t>Incrementar anualmente la atención de la comunidad  en general</t>
  </si>
  <si>
    <t>Comunidad general atendida</t>
  </si>
  <si>
    <t xml:space="preserve">Número de integrantes de la comunidad en general atendidos periodo actual </t>
  </si>
  <si>
    <t>Vicerrectoría de Cultura y Bienestar</t>
  </si>
  <si>
    <t>Incrementar anualmente el numero de integrantes de la comunidad universitaria atendidos</t>
  </si>
  <si>
    <t>Comunidad universitaria atendida</t>
  </si>
  <si>
    <t xml:space="preserve">Número de integrantes de la comunidad universitaria atendidos periodo actual </t>
  </si>
  <si>
    <t>Realizar  intervenciones a acciones de cultura y patrimonio al año</t>
  </si>
  <si>
    <t>Acciones en cultura y patrimonio realizadas</t>
  </si>
  <si>
    <t>No. de acciones de cultura y patrimonio ejecutadas</t>
  </si>
  <si>
    <t>Incrementar anualmente el numero de representaciones artísticas universitarias</t>
  </si>
  <si>
    <t>Representaciones artísticas universitarias realizadas</t>
  </si>
  <si>
    <t>No. de representaciones artísticas universitarias realizadas</t>
  </si>
  <si>
    <t>Participación de la comunidad en Agenda de bienestar : No. de personas de comunidad universitaria que participan en actividades agenda de bienestar*100 Total de integrantes comunidad universitaria</t>
  </si>
  <si>
    <t>45% de comunidad universitaria que participan en actividades de agenda bienestar</t>
  </si>
  <si>
    <t xml:space="preserve">Adecuación espacio anual </t>
  </si>
  <si>
    <t>Espacios adecuados</t>
  </si>
  <si>
    <t>Número de espacios adecuados</t>
  </si>
  <si>
    <t xml:space="preserve">Vicerrectoría de Cultura y Bienestar </t>
  </si>
  <si>
    <t>Implementación de proyectos anuales</t>
  </si>
  <si>
    <t>Proyectos anuales de investigación en Cultura, Salud y Deporte realizados</t>
  </si>
  <si>
    <t>Número de proyectos anuales de investigación en Cultura, Salud y Deporte realizados</t>
  </si>
  <si>
    <t>Atender a la poblacion estudiantil a traves del programa tramados</t>
  </si>
  <si>
    <t>Estudiantes atendidos por el programa tramados</t>
  </si>
  <si>
    <t>Número de estudiantes atendidos por el programa tramados</t>
  </si>
  <si>
    <t>Incrementar anualmente el numero de orientaciones a familiares, docentes y administrativos atendidos por el programa tramados</t>
  </si>
  <si>
    <t>Atenciones a Familiares, Docentes y administrativos atendidos por el programa</t>
  </si>
  <si>
    <t>Número Atenciones a Familiares, Docentes y administrativos atendidos por el programa</t>
  </si>
  <si>
    <t>Incrementar el número de universitarios atendidos en deporte</t>
  </si>
  <si>
    <t>Atenciones a universitarios en actividad fisica y deporte</t>
  </si>
  <si>
    <t>Número de Atenciones a universitarios en actividad fisica y deporte</t>
  </si>
  <si>
    <t>Incrementar anualmente el número de servicios solicitados</t>
  </si>
  <si>
    <t>Servicios solicitados por universitarios</t>
  </si>
  <si>
    <t>Número Servicios solicitados por universitarios</t>
  </si>
  <si>
    <t>Incrementa a la comunidad en general atendida en actividad fisica y deporte</t>
  </si>
  <si>
    <t>Comunidad en general atendida en actividad fisica y deporte</t>
  </si>
  <si>
    <t>Número en comunidad en general atendida en actividad fisica y deporte</t>
  </si>
  <si>
    <t>Incrementar anualmente el numero de atenciones realizadas en promoción y prevención</t>
  </si>
  <si>
    <t>Atenciones realizadas en promoción y prevención</t>
  </si>
  <si>
    <t>Número Atenciones realizadas en promoción y prevención</t>
  </si>
  <si>
    <t xml:space="preserve">Implementar estación de bicicletas anual con su respectiva campaña </t>
  </si>
  <si>
    <t>Campañas realizadas</t>
  </si>
  <si>
    <t>Número Campañas realizadas</t>
  </si>
  <si>
    <t>Bicicletas adquiridas</t>
  </si>
  <si>
    <t>Número Bicicletas adquiridas</t>
  </si>
  <si>
    <t>Zonas de estacionamiento adecuadas</t>
  </si>
  <si>
    <t>Cantidad de Zonas de estacionamiento adecuadas</t>
  </si>
  <si>
    <t>Cumplimiento del Plan de Gestión Ambiental: Número productos elaborados del Plan de Gestión Ambiental*100/Total de productos programados en el Plan de Gestión Ambiental</t>
  </si>
  <si>
    <t>90% de productos planeados</t>
  </si>
  <si>
    <t>Fortalecer el sistema de gestión ambiental de la Universidad del Cauca</t>
  </si>
  <si>
    <t>Acto administrativo aprobado y socializado</t>
  </si>
  <si>
    <t>Acciones de universidad verde ejecutadas</t>
  </si>
  <si>
    <t>Participación estudiantes en Programa Permanecer: No. de personas de comunidad universitaria que participan en actividades de PermaneSer*100 Total de integrantes comunidad universitaria</t>
  </si>
  <si>
    <t>40% de estudiantes que participan en actividades de Permaneser</t>
  </si>
  <si>
    <t>Incrementar anualmente la atención de la comunidad universitaria</t>
  </si>
  <si>
    <t>Estudiantes universitarios beneficiados</t>
  </si>
  <si>
    <t>Número de estudiantes universitarios beneficiados</t>
  </si>
  <si>
    <t>Docentes universitarios beneficiados</t>
  </si>
  <si>
    <t>Número de docentes universitarios beneficiados</t>
  </si>
  <si>
    <t>Estudiantes de educación media beneficiados</t>
  </si>
  <si>
    <t>Número de estudiantes de educación media beneficiados</t>
  </si>
  <si>
    <t>Estudiantes atendidos en monitorias</t>
  </si>
  <si>
    <t>Número de estudiantes atendidos en monitorias</t>
  </si>
  <si>
    <t>Estudiantes atendidos residencias</t>
  </si>
  <si>
    <t>Número de estudiantes atendidos residencias</t>
  </si>
  <si>
    <t>Atenciones en restaurante universitario realizadas</t>
  </si>
  <si>
    <t>Número de atenciones en restaurante universitario realizadas</t>
  </si>
  <si>
    <t>Participación estudiantes en actividades de Diversidad cultural y paz: No. de personas de comunidad universitaria que participan en actividades de diversidad cultural y paz*100 Total de integrantes comunidad universitaria</t>
  </si>
  <si>
    <t>20% de estudiantes que participan en actividades de Diversidad cultural y paz</t>
  </si>
  <si>
    <t>Genero y poblaciones Diversas:Invertir 56,0 millones en actividades de Genero y poblaciones Diversas.</t>
  </si>
  <si>
    <t>Estudiantes vinculados a los programas de voluntariado, genero y poblaciones diversas.</t>
  </si>
  <si>
    <t>Número de estudiantes vinculados a los programas de voluntariado, genero y poblaciones diversas.</t>
  </si>
  <si>
    <t>Convivencia , cultura institucional y formacion ciudadana: Invertir 20,0 millones en actividades de Convivencia , cultura institucional y formacion ciudadana .</t>
  </si>
  <si>
    <t>Actividades de Convivencia , cultura institucional y formacion ciudadana realizadas.</t>
  </si>
  <si>
    <t>Número de actividades de Convivencia , cultura institucional y formacion ciudadana realizadas.</t>
  </si>
  <si>
    <t>Universidad y paz territoria:  Invertir 20,0 millones en actividades de Universidad y paz territorial</t>
  </si>
  <si>
    <t>Actividades de Universidad y paz territorial realizadas</t>
  </si>
  <si>
    <t>Número de actividades de Universidad y paz territorial realizadas</t>
  </si>
  <si>
    <t>Residencias orquetales</t>
  </si>
  <si>
    <t xml:space="preserve">Producciones sinfónicas realizadas </t>
  </si>
  <si>
    <t xml:space="preserve">Número de Residencias Sinfónicas realizadas </t>
  </si>
  <si>
    <t>Vicerrectoría de Cultura y Bienestar - Facultad de Artes</t>
  </si>
  <si>
    <t>Actividades del Comité Sinfónico, Gestión Cultural.</t>
  </si>
  <si>
    <t>Número de Actividades Comité Sinfónico programadas/ Actividades Comité Sinfónico Realizadas.</t>
  </si>
  <si>
    <t xml:space="preserve">Actividades de Logística e Instrumentos para la producción Sinfónica. </t>
  </si>
  <si>
    <t>Número de Actividades Logística e Instrumentos para la Producción Sinfónica</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</si>
  <si>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</si>
  <si>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Cargas laborales desiguales, sin claridad de necesidades reales.</t>
  </si>
  <si>
    <t>Estudio de cargas laborales actuales, reales y eficaces.</t>
  </si>
  <si>
    <t>Estudio de cargas.</t>
  </si>
  <si>
    <t xml:space="preserve">
Modificaciones normativas. 
Normatividad  ISO.
Recursos Financieros.
</t>
  </si>
  <si>
    <t>Productos institucionales que evidencien el fortalecimiento administrativo.*100/ Número de productos programados.</t>
  </si>
  <si>
    <t>100% de productos programados de Fortalecimiento Administrativo</t>
  </si>
  <si>
    <t>Establecer una propuesta viable de estructura organizacional que permita la disminución de la contratación por OPS y mejore las condiciones laborales de los admnistrativos de planta</t>
  </si>
  <si>
    <t>Rediseño de planta elaborado</t>
  </si>
  <si>
    <t xml:space="preserve"> Documento de rediseño de planta elaborado</t>
  </si>
  <si>
    <t xml:space="preserve">Vicerrectoría Adminsitrativa -Gestión de talento humano </t>
  </si>
  <si>
    <t>Manual ineficiente, sin socialización.</t>
  </si>
  <si>
    <t>Manual Actualizado, eficiente.</t>
  </si>
  <si>
    <t>Estudio de normatividad vigente y revisión de manual de funciones.</t>
  </si>
  <si>
    <t xml:space="preserve"> Estatuto salarial modificado</t>
  </si>
  <si>
    <t>Acto administrativo  Estatuto salarial modificado</t>
  </si>
  <si>
    <t>Historico de evaluación de desempeño atrazado, sin personal disponible, ni capacitado.</t>
  </si>
  <si>
    <t>Evaluación de desempeño actualizada.</t>
  </si>
  <si>
    <t>Estudio de normatividad vigente y revisión de las evaluaciones existentes.</t>
  </si>
  <si>
    <t>Modificaciones normativas y jurisprudenciales .
Normatividad  ISO.
Recursos Financieros.
Cultura de la autoevalaución incipiente.</t>
  </si>
  <si>
    <t>Recursos Tecnológicos insuficientes y desactualizados.</t>
  </si>
  <si>
    <t>Mejoramiento y Actualización de Red y Plataformas Tecnológicas.</t>
  </si>
  <si>
    <t>Soluciones tecnológicas actualizadas.</t>
  </si>
  <si>
    <t xml:space="preserve">Recursos financieros.
Aparicion de nuevas Tecnologias.
</t>
  </si>
  <si>
    <t>Garantizar la confidencialidad, disponibilidad e integridad de la informacion de los servicios institucionales brindados por la division de tecnologias</t>
  </si>
  <si>
    <t>Almacenamiento y Back up</t>
  </si>
  <si>
    <t>Soluciones de almacenamiento y backup implementadas</t>
  </si>
  <si>
    <t>Vicerrectoría Administrativa - División de tecnologías de la información</t>
  </si>
  <si>
    <t>Garantizar la cobertura de puntos de red cableada e inalambrica en las diferentes dependencias de la Universidad del Cauca</t>
  </si>
  <si>
    <t>Puntos de red</t>
  </si>
  <si>
    <t>Puntos de red cableada, puntos de acceso inhalambrico y dispositivos de red funcinando</t>
  </si>
  <si>
    <t>Actualización y renovación de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t>
  </si>
  <si>
    <t>Licencias de software</t>
  </si>
  <si>
    <t>Numero de Licencias, certificados de seguridad, licencias oracle renovados</t>
  </si>
  <si>
    <t>Información Dispersa.</t>
  </si>
  <si>
    <t>Mejoramiento en la gestión de información institucional.</t>
  </si>
  <si>
    <t>Información de los diferentes sistemas de información consolidada.</t>
  </si>
  <si>
    <t>Sistema Académico Actualizado</t>
  </si>
  <si>
    <t>Estudiantes actualizados en el SNIES</t>
  </si>
  <si>
    <t>Número de Estudiantes actualizados en el SNIES</t>
  </si>
  <si>
    <t>Oficina de Planeación</t>
  </si>
  <si>
    <t>Visualizar la información estadística institucionales haciendo uso de herramientas de inteligencia de negocios</t>
  </si>
  <si>
    <t>Modulos estadisticos desarrollados</t>
  </si>
  <si>
    <t xml:space="preserve">Número de modulos estadísticos puestos en funcionamiento </t>
  </si>
  <si>
    <t>Modulos estadisticos actualizados</t>
  </si>
  <si>
    <t>Número de modulos estadísticos puestos en funcionamiento y actualizados año a año</t>
  </si>
  <si>
    <t>Infraestructura insuficiente y dispersa.</t>
  </si>
  <si>
    <t>Data Center operativo.</t>
  </si>
  <si>
    <t xml:space="preserve"> Data Center que cumpla con los estándares y recomendaciones para  centralizar las plataformas</t>
  </si>
  <si>
    <t xml:space="preserve">Dotar el Nuevo edificio de tecnologías de la información y las comunicaciones con un centro de datos
</t>
  </si>
  <si>
    <t>Data Center</t>
  </si>
  <si>
    <t>Data Center funcionando</t>
  </si>
  <si>
    <t>El inventario de bienes muebles de la Universidad del Cauca, no se encuentran de la forma correcta marcados.</t>
  </si>
  <si>
    <t>Tener control del inventario de los bienes muebles de la Universidad del Cauca.</t>
  </si>
  <si>
    <t>Marcación de alta calidad.</t>
  </si>
  <si>
    <t>Costo elevado que brinda alta calidad (seguridad, control y eficiencia) en la marcación de los bienes muebles de la Universidad del Cauca.</t>
  </si>
  <si>
    <t>Bienes muebles e inmuebles marcados*100/Bienes muebles e inmuebles programados para marcar</t>
  </si>
  <si>
    <t>100% de bienes muebles e inmuebles programados para marcar</t>
  </si>
  <si>
    <t>Marcación de todos los elementos de la Universidad del Cauca</t>
  </si>
  <si>
    <t>Bienes muebles marcados de la Univerisdad del Cauca</t>
  </si>
  <si>
    <t>Número de Bienes muebles marcados de la Univerisdad del Cauca</t>
  </si>
  <si>
    <t>Vicerrectoría Administrativa -  Area Comercial</t>
  </si>
  <si>
    <t xml:space="preserve">El Plan Maestro urbanístico y Arquitectónico debe ser una herramienta flexible que sirva para la toma de decisiones que involucren de forma integrada y simultánea aspectos físicos, de crecimiento estudiantil y de desarrollo académico. El Plan debe permitir la participación y facilitar la planeación, además debe ser sensible a los cambios y ajustes futuros sin eliminar posibilidades alternativas de desarrollo. 
En sus componentes físicos, el Plan Maestro debe resolver el déficit actual de actividades y áreas, y prever las necesidades futuras de acuerdo con un crecimiento que ha tomado un número de 21.182 estudiantes como referencia para medir las necesidades de la Universidad en un horizonte aproximado de 5 años. El Plan debe mantener y mejorar las condiciones y especificaciones de alta calidad de la Universidad en el marco de las posibilidades de inversión de la misma.
</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</si>
  <si>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</si>
  <si>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
6. Precisar y adoptar una política de crecimiento estudiantil para el horizonte del Plan asociado al desarrollo de la planta física.
7. Generar espacios para el desarrollo de proyectos productivos y su aplicación al entorno del suroccidente Colombiano.
8. Cumplir con los compromisos adquiridos ante los entes Nacionales como es el caso de las actividades necesarias para obtener certificaciones de calidad de pregrados y posgrados.</t>
  </si>
  <si>
    <t xml:space="preserve">1. Identificación de actividades necesarias para el desarrollo de la misión universitaria.
2.  Los compromisos ante entidades de orden Nacional en lo referente obtención a de acreditaciones.
3.  Identificación del déficit actual de áreas en los ámbitos académico, lúdico, administrativo, salud y bienestar.
4. Necesidades de crecimiento futuro. </t>
  </si>
  <si>
    <t>Ejecución del Plan Urbanístico y arquitectónico:
 Recursos ejecutados del PMUA*100/ Cantidad de recursos asignados por inversión al PMUA</t>
  </si>
  <si>
    <t>100% de ejecución de recursos asignados al PMUA</t>
  </si>
  <si>
    <t xml:space="preserve">Realizar diseños anuales </t>
  </si>
  <si>
    <t>Diseños</t>
  </si>
  <si>
    <t>Cantidad Diseños realizados y aprobados al año</t>
  </si>
  <si>
    <t>Realizar intervenciones anuales</t>
  </si>
  <si>
    <t>Numero de Recursos viabilizados para Construcciones nuevas y obras civiles para implementación del Plan Maestro Urbanístico y Arquitectónico 2018-2022</t>
  </si>
  <si>
    <t>Numero de intervenciones de Nuevas Obras civiles para  implementacion del Plan Maestro Urbanistico y Arquitectonico 2018-2022</t>
  </si>
  <si>
    <t>Número de intervenciones de Nuevas Obras civiles para implementación del Plan Maestro Urbanístico y Arquitectónico 2018-2022</t>
  </si>
  <si>
    <t>Realizar intervenciones de mobiliario anuales y de inversión en equipos especializados</t>
  </si>
  <si>
    <t>Viabilizaciones para dotación de espacios con mobiliario y equipos</t>
  </si>
  <si>
    <t>Porcentaje  de recursos  viabilizaciones para la Dotación de espacios con mobiliario y equipos</t>
  </si>
  <si>
    <t>Adquisición de Mobiliario, equipos y equipos especiales para implementación del Plan Maestro Urbanístico y Arquitectónico 2018-2023</t>
  </si>
  <si>
    <t>Dotación de espacios con mobiliario y equipos</t>
  </si>
  <si>
    <t xml:space="preserve">Numero de intervenciones en Dotación de espacios con mobiliario y equipos*100/ numero de Viabilizaciones realizadas </t>
  </si>
  <si>
    <t>Realizar adecuaciones, acabados arquitectónicos, cambios de uso e iluminación, redes eléctricas, de voz y datos intervenciones anualmente</t>
  </si>
  <si>
    <t>Viabilizacion para  acabados arquitectónicos, cambios de uso e Iluminación, redes eléctricas, de voz y datos para implementación del Plan Maestro Urbanístico y Arquitectónico</t>
  </si>
  <si>
    <t>Numero de Recursos viabilizados para acabados arquitectónicos, cambios de uso e Iluminación, redes eléctricas, de voz y datos para implementación del Plan Maestro Urbanístico y Arquitectónico</t>
  </si>
  <si>
    <t>implementación en adecuaciones, acabados arquitectónicos, cambios de uso e Iluminación, redes eléctricas, de voz y datos para implementación del Plan Maestro Urbanístico y Arquitectónico</t>
  </si>
  <si>
    <t>Número de Intervenciones  de acabados arquitectónicos, cambios de uso e Iluminación, redes eléctricas, de voz y datos para implementación del Plan Maestro Urbanístico y Arquitectónico</t>
  </si>
  <si>
    <t>Adecuar espacios de movilidad y parqueaderos</t>
  </si>
  <si>
    <t>Viabilizaciones para Adecuación de espacios de movilidad y parqueaderos</t>
  </si>
  <si>
    <t>Porcentaje  de recursos  viabilizaciones para la Adecuación de espacios de movilidad y parqueaderos</t>
  </si>
  <si>
    <t>Implementación en Adecuación de espacios de movilidad y parqueaderos</t>
  </si>
  <si>
    <t>Numero de intervenciones en Adecuación de espacios de movilidad y parqueaderos*100/ número de Viabilizaciones realizadas</t>
  </si>
  <si>
    <t>Realizar consultorías, estudios y valoraciones anualmente</t>
  </si>
  <si>
    <t>Consultorias estudios y valoraciones realizadas</t>
  </si>
  <si>
    <t>Recursos viabilizados por proyecto *100%/Recursos de inversión asignados por proyecto</t>
  </si>
  <si>
    <t>Consecusión proyecto anual de gran inversión</t>
  </si>
  <si>
    <t>Gestion de proyectos con financiación externa para grandes inversiones</t>
  </si>
  <si>
    <t>Número de Proyectos gestionados con financiación externa</t>
  </si>
  <si>
    <t xml:space="preserve">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
</t>
  </si>
  <si>
    <t>Tener racionalizados los trámites y diferenciados los procedimientos administrativos en la Universidad del Cauca.</t>
  </si>
  <si>
    <t>Debilidad Institucional en  la implementación de acciones normativas, administrativas o tecnológicas  tendientes a simplificar, estandarizar, eliminar, optimizar y automatizar los trámites existentes en la Institución.</t>
  </si>
  <si>
    <t xml:space="preserve">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
</t>
  </si>
  <si>
    <t>100% de trámites identificados inscritos en el SUIT</t>
  </si>
  <si>
    <t>Implementar acciones normativas, tendientes a optimizar y automatizar los trámites existentes en la Universidad del Cauca, orientados a facilitar la acción del ciudadano frente a la Institución.</t>
  </si>
  <si>
    <t>Trámites Institucionales mejorados e incritos en el Sistema Único de Información de Trámites SUIT</t>
  </si>
  <si>
    <t>Número de Trámites Institucionales actualizados en  el Sistema Único de Información de Trámites SUIT</t>
  </si>
  <si>
    <t>Número de Trámites inscritos en el Sistema Único de Información de Trámites SUIT</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</si>
  <si>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t>
  </si>
  <si>
    <t xml:space="preserve">Adelantar, desde la perspectiva de la gobernanza, un estudio participativo de revisión del PEI que incluya por
Facultad su correlación con los proyectos educativos de los programas, con un alcance de plan decenal de trabajo. </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</si>
  <si>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t>
  </si>
  <si>
    <t>Inexistencia de un plan de actualización, difusión y socialización del PI Unicaucano.</t>
  </si>
  <si>
    <t>Actualización documental: No. de documentos actualizados*100/No. de documentos programados</t>
  </si>
  <si>
    <t>100% de documentos actualizados</t>
  </si>
  <si>
    <t xml:space="preserve"> Actualización del PEI a 2020 y socializarlo.</t>
  </si>
  <si>
    <t>PEI actualizado.</t>
  </si>
  <si>
    <t>Documento Acuerdo Superior del PEI actualizado y aprobado</t>
  </si>
  <si>
    <t>Centro de Gestión de la calidad y acreditación Institucional.</t>
  </si>
  <si>
    <t>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t>
  </si>
  <si>
    <t>Dinamizar la aprobación, difusión y socialización del nuevo documento de reforma del Reglamento Estudiantil
Fortalecer el programa de permanencia y graduación ‘Permane-Ser’ con el seguimiento y acompañamiento de
los casos especiales de admisión y de casos de repitencia.</t>
  </si>
  <si>
    <t>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t>
  </si>
  <si>
    <t xml:space="preserve"> Inexistencia de un plan de actualización, difusión y socialización del reglamento estudiantil de la Universidad del Cauca.</t>
  </si>
  <si>
    <t>Actualización del reglamento estudiantil a 2020 y socializarlo.</t>
  </si>
  <si>
    <t>Reglamento Estudiantil actualizado</t>
  </si>
  <si>
    <t>Documento Acuerdo Superior de Reglamento Estudiantil actualizado y aprobado</t>
  </si>
  <si>
    <t xml:space="preserve">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
</t>
  </si>
  <si>
    <t>Ajustar el Acuerdo 024 de 1993 en lo referente a las responsabilidades de los profesores según su nivel en el escalafón docente y realizar la socialización pertinente.</t>
  </si>
  <si>
    <t>Existen vacíos en los criterios institucionales
encaminados a establecer apoyos y responsabilidades
de los docentes en relación con las categorías en el
escalafón docente.</t>
  </si>
  <si>
    <t xml:space="preserve"> Inexistencia de un plan de actualización, difusión y socialización del estatuto profesoral de la Universidad del Cauca.</t>
  </si>
  <si>
    <t xml:space="preserve">
Actualización del estatuto profesoral a 2020 y socializarlo.</t>
  </si>
  <si>
    <t>Estatuto Docente actualizado</t>
  </si>
  <si>
    <t>Acuerdo Superior de Estatuto Docente actualizado</t>
  </si>
  <si>
    <t>La Universidad del Cauca realiza un manejo presupuestal responsable para el cumplimiento de sus funciones misionales, demostrando liquidez,
transparencia, eficiencia y estabilidad financiera. Se encuentra libre de endeudamiento financiero, producto de una adecuada gestión financiera que
garantiza el cumplimiento de la misión. El Comité técnico de calificación de Value and Risk Rating S.A, en 2017, ratificó y asignó la calificación A+ de
capacidad de pago de largo plazo a la Universidad del Cauca. Adelanta un esfuerzo para la gestión adecuada y responsable de recursos propios en continuo crecimiento para garantizar el cumplimiento de sus funciones misionales.</t>
  </si>
  <si>
    <t xml:space="preserve">Gestionar recursos de la nación que aporten a la base presupuestal de la Universidad, como la ampliación y destinación de los recursos que se captan por la estampilla Universidad del Cauca en atención al Plan Bicentenario de la Universidad. </t>
  </si>
  <si>
    <t xml:space="preserve">La gestión administrativa para la obtención de recursos adicionales resulta limitada frente al funcionamiento de la institución dado que el
presupuesto asignado por el Estado es insuficiente para atender todas las necesidades. </t>
  </si>
  <si>
    <t>Inexistencia de un plan de sostenibilidad financiera para la Universidad del Cauca.</t>
  </si>
  <si>
    <t>Contar a Diciembre de 2019 con un análisis actual de la capacidad de ejecución de la Universidad que conlleve a la formulación de un Plan de sostenibilidad a largo plazo que permita disminuir los riesgos financieros, flexibilizando y adaptando la estrategia, a los cambios y sobre todo, optimizando los recursos de la Institución y que permita buscar fuentes
alternas de financiamiento mediante la articulación y coordinación con otras iniciativas de la cooperación internacional, programas estatales, previendo que pueden darse limitaciones económicas para el financiamiento de la Universidad.</t>
  </si>
  <si>
    <t>Análisis de capacidad de ejecución presupuestal de la Universidad del Cauca elaborado</t>
  </si>
  <si>
    <t>Documento análisis de capacidad de ejecución presupuestal de la Universidad del Cauca elaborado, desde el año 2013 a 2019.</t>
  </si>
  <si>
    <t xml:space="preserve">No. </t>
  </si>
  <si>
    <t>Rector</t>
  </si>
  <si>
    <t>Plan de Sostenibilidad financiera a Largo Plazo elaborado</t>
  </si>
  <si>
    <t>Documento Plan de Sostenibilidad financiera a Largo Plazo elaborado</t>
  </si>
  <si>
    <t>Ejecución presupuestal:  Presupuesto ejecutado en el período/Presupuesto Planeado en el período</t>
  </si>
  <si>
    <t>95% de ejecución presupuestal</t>
  </si>
  <si>
    <t>Identificación nuevas fuentes de recursos, para la gestión de recursos adicionales.</t>
  </si>
  <si>
    <t>Documento con identificación de nuevas fuentes de recursos, para la gestión de recursos adicionales.</t>
  </si>
  <si>
    <t>Valoración de Ingresos propios generados</t>
  </si>
  <si>
    <t>Informe de Ingresos propios Generados</t>
  </si>
  <si>
    <t>Cobertura de Gastos Funcionamiento</t>
  </si>
  <si>
    <t>Informe de Cobertura de Gastos Funcionamiento</t>
  </si>
  <si>
    <t>Cobertura de Gastos de
Inversión</t>
  </si>
  <si>
    <t>Informe de Participación de Gastos de
Inversión</t>
  </si>
  <si>
    <r>
      <t>Inexistencia de reglamentación coherente e incluyente de los contenidos necesarios para  la solución de las situaciones académicas</t>
    </r>
    <r>
      <rPr>
        <b/>
        <sz val="12"/>
        <color rgb="FF000000"/>
        <rFont val="Arial"/>
        <family val="2"/>
      </rPr>
      <t xml:space="preserve"> </t>
    </r>
    <r>
      <rPr>
        <sz val="12"/>
        <color rgb="FF000000"/>
        <rFont val="Arial"/>
        <family val="2"/>
      </rPr>
      <t>cotidianas en el estudiantado.
 Ausencia de las políticas de los programas de posgrados coherentes con los lineamientos de la actual administración universitaria.</t>
    </r>
  </si>
  <si>
    <t>viabilizaciones para Construcciones nuevas y obras civiles para implementación del Plan Maestro Urbanístico y Arquitectónico 2018-2022</t>
  </si>
  <si>
    <t>Porcentaje de Recursos viabilizados para Construcciones nuevas y obras civiles para implementación del Plan Maestro Urbanístico y Arquitectónico 2018-2022</t>
  </si>
  <si>
    <t>Implementación en Construcciones nuevas y obras civiles para implementación del Plan Maestro Urbanístico y Arquitectónico 2018-2022</t>
  </si>
  <si>
    <t xml:space="preserve">Porcentaje de intervenciones de Nuevas Obras civiles para implementación del Plan Maestro Urbanístico y Arquitectónico 2018-2022
Valor en ejecución de construcciones u obras / Total de recursos viabilizados en el periódo.
</t>
  </si>
  <si>
    <t>Porcentaje de Recursos viabilizados para acabados arquitectónicos, cambios de uso e Iluminación, redes eléctricas, de voz y datos para implementación del Plan Maestro Urbanístico y Arquitectónico</t>
  </si>
  <si>
    <t>Porcentaje de Intervenciones  de acabados arquitectónicos, cambios de uso e Iluminación, redes eléctricas, de voz y datos para implementación del Plan Maestro Urbanístico y Arquitectónico</t>
  </si>
  <si>
    <t>Fecha de vigencia: 2022</t>
  </si>
  <si>
    <t xml:space="preserve">TABLA # 2 - PERIODO 2022 </t>
  </si>
  <si>
    <t>Bases de datos suscritas</t>
  </si>
  <si>
    <t xml:space="preserve">Número de suscripciones a Bases de datos  </t>
  </si>
  <si>
    <t>Bibliotecas con tecnología   nalámbricas (wifi, bluetooth, RFID) para préstamos funcionando.</t>
  </si>
  <si>
    <t>Número de Bibliotecas con tecnología  nalámbricas  (wifi, bluetooth, RFID) para préstamos funcionando.</t>
  </si>
  <si>
    <t>PLAN DE IMPLEMENTACION DEL MIPG, PLAN DE MEJORA DE LA CGR Y ESTABLECIDOS POR LA LEY 612 DE ABRIL DE 2018 DEL DAFP</t>
  </si>
  <si>
    <t>PLANES DE ACCIÓN Planes del Dec. 612/2018</t>
  </si>
  <si>
    <t>PRODUCTOS</t>
  </si>
  <si>
    <t>Indicador</t>
  </si>
  <si>
    <t>% Avance Acumulado del PAA</t>
  </si>
  <si>
    <t xml:space="preserve">PROGRAMADO </t>
  </si>
  <si>
    <t>Implementación del MIPG</t>
  </si>
  <si>
    <t>Ejecución de acciones*100 /Total de acciones planeadas</t>
  </si>
  <si>
    <t>Plan Estratégico de Talento Humano</t>
  </si>
  <si>
    <t>Ejecucion del plan Institucional de Capacitación (SIGLA)</t>
  </si>
  <si>
    <t>Porcentaje de ejecucion del plan Institucional de Capacitación (SIGLA)</t>
  </si>
  <si>
    <t>Ejecucion plan de Bienestar y Calidad de Vida (SIGLA)</t>
  </si>
  <si>
    <t>Porcentaje de ejecución plan de Bienestar y Calidad de Vida (SIGLA)</t>
  </si>
  <si>
    <t>Implementacion plan de Incentivos (SIGLA)</t>
  </si>
  <si>
    <t>Numero de programas del plan de incentivos SIGLA ejecutados</t>
  </si>
  <si>
    <t>Plan Anual de Vacantes</t>
  </si>
  <si>
    <t>Porcentaje de ejecucion del Plan Anual de Vacantes</t>
  </si>
  <si>
    <t>Plan de Previsión de Recursos Humanos</t>
  </si>
  <si>
    <t>Porcentaje de ejecucion del Plan de Previsión de Recursos Humanos</t>
  </si>
  <si>
    <t>Plan de Trabajo Anual en Seguridad y Salud en el Trabajo</t>
  </si>
  <si>
    <t>Sistema de seguridad y salud en el trabajo implementado</t>
  </si>
  <si>
    <t>Plan Estratégico de Tecnologías de la Información y las Comunicaciones PETI</t>
  </si>
  <si>
    <t>Implementación Plan Estratégico de Tecnologías de la Información y las Comunicaciones ­ PETI</t>
  </si>
  <si>
    <t>Plan de Tratamiento de Riesgos de Seguridad y Privacidad de la Información</t>
  </si>
  <si>
    <t>Implementación del Plan de Tratamiento de Riesgos de Seguridad y Privacidad de la Información</t>
  </si>
  <si>
    <t>Plan Estrategico de Seguridad de la Información PESI</t>
  </si>
  <si>
    <t>Implementación del Plan de Seguridad y Privacidad de la Información</t>
  </si>
  <si>
    <t>Plan Institucional de Archivos de la Entidad -PINAR</t>
  </si>
  <si>
    <t>Plan Institucional de Archivos de la Entidad ­PINAR actualizado y validado</t>
  </si>
  <si>
    <t xml:space="preserve">Plan anticorrupción actualizado e implementado </t>
  </si>
  <si>
    <t>Avance componente 1.Mapa de Riesgos</t>
  </si>
  <si>
    <t>Avance Componente  2. Racionalización de trámtes</t>
  </si>
  <si>
    <t xml:space="preserve">Avance componente 4.  Mecanismos para mejorar la atención al ciudadano </t>
  </si>
  <si>
    <t>Avance componente 5.Mecanismos para la Transparencia y Acceso a la información</t>
  </si>
  <si>
    <t>Plan Anual de Adquisiciones</t>
  </si>
  <si>
    <t xml:space="preserve">Ejecución del Plan Anual de Adquisiciones. </t>
  </si>
  <si>
    <t>Plan Anual de Control Interno</t>
  </si>
  <si>
    <t xml:space="preserve">Ejecución del Plan Anual de Control Interno. </t>
  </si>
  <si>
    <t>Porcentaje de ejecucion del Plan Anual de Control interno</t>
  </si>
  <si>
    <t>AÑO 2022</t>
  </si>
  <si>
    <t>Avance acumulado por indicador a 2021 en porcentaje (%)</t>
  </si>
  <si>
    <t xml:space="preserve">Oficina de Planeación (Planeación) -  </t>
  </si>
  <si>
    <t xml:space="preserve">Vicerrectoría Administrativa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</si>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</sst>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quot;$&quot;* #,##0_-;_-&quot;$&quot;* &quot;-&quot;_-;_-@"/>
    <numFmt numFmtId="165" formatCode="0.0%"/>
    <numFmt numFmtId="166" formatCode="_(&quot;$&quot;\ * #,##0_);_(&quot;$&quot;\ * \(#,##0\);_(&quot;$&quot;\ * &quot;-&quot;_);_(@_)"/>
    <numFmt numFmtId="167" formatCode="_(&quot;$&quot;\ * #,##0_);_(&quot;$&quot;\ * \(#,##0\);_(&quot;$&quot;\ * &quot;-&quot;??_);_(@_)"/>
    <numFmt numFmtId="168" formatCode="_-&quot;$&quot;* #,##0.00_-;\-&quot;$&quot;* #,##0.00_-;_-&quot;$&quot;* &quot;-&quot;??_-;_-@"/>
  </numFmts>
  <fonts count="32">
    <font>
      <sz val="11"/>
      <color theme="1"/>
      <name val="Calibri"/>
      <family val="2"/>
      <scheme val="minor"/>
    </font>
    <font>
      <sz val="11"/>
      <color theme="1"/>
      <name val="Calibri"/>
      <family val="2"/>
      <scheme val="minor"/>
    </font>
    <font>
      <sz val="12"/>
      <color rgb="FF000000"/>
      <name val="Arimo"/>
    </font>
    <font>
      <sz val="12"/>
      <color theme="1"/>
      <name val="Arial"/>
      <family val="2"/>
    </font>
    <font>
      <sz val="12"/>
      <color rgb="FF000000"/>
      <name val="Arial"/>
      <family val="2"/>
    </font>
    <font>
      <b/>
      <sz val="12"/>
      <color theme="0"/>
      <name val="Arial"/>
      <family val="2"/>
    </font>
    <font>
      <b/>
      <sz val="18"/>
      <color theme="0"/>
      <name val="Arial"/>
      <family val="2"/>
    </font>
    <font>
      <b/>
      <sz val="12"/>
      <color rgb="FFFFFFFF"/>
      <name val="Arial"/>
      <family val="2"/>
    </font>
    <font>
      <sz val="12"/>
      <name val="Arial"/>
      <family val="2"/>
    </font>
    <font>
      <b/>
      <sz val="12"/>
      <color rgb="FF000000"/>
      <name val="Arial"/>
      <family val="2"/>
    </font>
    <font>
      <u/>
      <sz val="12"/>
      <color rgb="FF000000"/>
      <name val="Arial"/>
      <family val="2"/>
    </font>
    <font>
      <sz val="12"/>
      <color rgb="FF051423"/>
      <name val="Arial"/>
      <family val="2"/>
    </font>
    <font>
      <sz val="28"/>
      <color rgb="FF000000"/>
      <name val="Arial"/>
      <family val="2"/>
    </font>
    <font>
      <b/>
      <sz val="28"/>
      <color rgb="FF000000"/>
      <name val="Arial"/>
      <family val="2"/>
    </font>
    <font>
      <sz val="28"/>
      <color theme="1"/>
      <name val="Arial"/>
      <family val="2"/>
    </font>
    <font>
      <b/>
      <sz val="9"/>
      <color rgb="FFFFFFFF"/>
      <name val="Arial"/>
      <family val="2"/>
    </font>
    <font>
      <sz val="9"/>
      <name val="Arial"/>
      <family val="2"/>
    </font>
    <font>
      <b/>
      <sz val="9"/>
      <name val="Arial"/>
      <family val="2"/>
    </font>
    <font>
      <sz val="9"/>
      <color theme="1"/>
      <name val="Arial"/>
      <family val="2"/>
    </font>
    <font>
      <b/>
      <sz val="9"/>
      <color theme="1"/>
      <name val="Arial"/>
      <family val="2"/>
    </font>
    <font>
      <b/>
      <sz val="9"/>
      <color indexed="81"/>
      <name val="Tahoma"/>
      <charset val="1"/>
    </font>
    <font>
      <sz val="9"/>
      <color indexed="81"/>
      <name val="Tahoma"/>
      <charset val="1"/>
    </font>
    <font>
      <sz val="12"/>
      <color theme="0"/>
      <name val="Arial"/>
      <family val="2"/>
    </font>
    <font>
      <b/>
      <sz val="36"/>
      <color rgb="FF000000"/>
      <name val="Arial"/>
      <family val="2"/>
    </font>
    <font>
      <sz val="10"/>
      <color rgb="FF000000"/>
      <name val="Lato"/>
      <family val="2"/>
    </font>
    <font>
      <b/>
      <sz val="9"/>
      <color indexed="81"/>
      <name val="Tahoma"/>
      <family val="2"/>
    </font>
    <font>
      <sz val="9"/>
      <color indexed="81"/>
      <name val="Tahoma"/>
      <family val="2"/>
    </font>
    <font>
      <sz val="26"/>
      <name val="Arimo"/>
    </font>
    <font>
      <b/>
      <i/>
      <sz val="12"/>
      <color theme="0"/>
      <name val="Arimo"/>
    </font>
    <font>
      <b/>
      <sz val="12"/>
      <name val="Arial"/>
      <family val="2"/>
    </font>
    <font>
      <b/>
      <i/>
      <sz val="12"/>
      <color rgb="FFFFFFFF"/>
      <name val="Lato"/>
      <family val="2"/>
    </font>
    <font>
      <sz val="12"/>
      <color rgb="FF202124"/>
      <name val="Arial"/>
      <family val="2"/>
    </font>
  </fonts>
  <fills count="36">
    <fill>
      <patternFill patternType="none"/>
    </fill>
    <fill>
      <patternFill patternType="gray125"/>
    </fill>
    <fill>
      <patternFill patternType="solid">
        <fgColor theme="4" tint="-0.249977111117893"/>
        <bgColor indexed="64"/>
      </patternFill>
    </fill>
    <fill>
      <patternFill patternType="solid">
        <fgColor theme="4" tint="-0.249977111117893"/>
        <bgColor rgb="FFFF0000"/>
      </patternFill>
    </fill>
    <fill>
      <patternFill patternType="solid">
        <fgColor rgb="FFFFFFFF"/>
        <bgColor rgb="FFFFFFFF"/>
      </patternFill>
    </fill>
    <fill>
      <patternFill patternType="solid">
        <fgColor rgb="FFFEF2CB"/>
        <bgColor rgb="FFFEF2CB"/>
      </patternFill>
    </fill>
    <fill>
      <patternFill patternType="solid">
        <fgColor rgb="FFFFE598"/>
        <bgColor rgb="FFFFE598"/>
      </patternFill>
    </fill>
    <fill>
      <patternFill patternType="solid">
        <fgColor rgb="FFC5E0B3"/>
        <bgColor rgb="FFC5E0B3"/>
      </patternFill>
    </fill>
    <fill>
      <patternFill patternType="solid">
        <fgColor rgb="FFF7CAAC"/>
        <bgColor rgb="FFF7CAAC"/>
      </patternFill>
    </fill>
    <fill>
      <patternFill patternType="solid">
        <fgColor rgb="FFD0CECE"/>
        <bgColor rgb="FFD0CECE"/>
      </patternFill>
    </fill>
    <fill>
      <patternFill patternType="solid">
        <fgColor rgb="FFD9E2F3"/>
        <bgColor rgb="FFD9E2F3"/>
      </patternFill>
    </fill>
    <fill>
      <patternFill patternType="solid">
        <fgColor theme="0" tint="-0.14999847407452621"/>
        <bgColor rgb="FFD0CECE"/>
      </patternFill>
    </fill>
    <fill>
      <patternFill patternType="solid">
        <fgColor theme="7" tint="0.79998168889431442"/>
        <bgColor indexed="64"/>
      </patternFill>
    </fill>
    <fill>
      <patternFill patternType="solid">
        <fgColor rgb="FF92D050"/>
        <bgColor indexed="64"/>
      </patternFill>
    </fill>
    <fill>
      <patternFill patternType="solid">
        <fgColor theme="7" tint="0.79998168889431442"/>
        <bgColor rgb="FFFEF2CB"/>
      </patternFill>
    </fill>
    <fill>
      <patternFill patternType="solid">
        <fgColor rgb="FF92D050"/>
        <bgColor rgb="FFFEF2CB"/>
      </patternFill>
    </fill>
    <fill>
      <patternFill patternType="solid">
        <fgColor rgb="FFFFF2CC"/>
        <bgColor rgb="FFFFF2CC"/>
      </patternFill>
    </fill>
    <fill>
      <patternFill patternType="solid">
        <fgColor rgb="FFFFE699"/>
        <bgColor rgb="FFFFE699"/>
      </patternFill>
    </fill>
    <fill>
      <patternFill patternType="solid">
        <fgColor rgb="FF92D050"/>
        <bgColor rgb="FFFFE598"/>
      </patternFill>
    </fill>
    <fill>
      <patternFill patternType="solid">
        <fgColor theme="7" tint="0.59999389629810485"/>
        <bgColor rgb="FFFFE598"/>
      </patternFill>
    </fill>
    <fill>
      <patternFill patternType="solid">
        <fgColor rgb="FFC6E0B4"/>
        <bgColor rgb="FFC6E0B4"/>
      </patternFill>
    </fill>
    <fill>
      <patternFill patternType="solid">
        <fgColor theme="9" tint="0.59999389629810485"/>
        <bgColor rgb="FFC5E0B3"/>
      </patternFill>
    </fill>
    <fill>
      <patternFill patternType="solid">
        <fgColor rgb="FF92D050"/>
        <bgColor rgb="FFC5E0B3"/>
      </patternFill>
    </fill>
    <fill>
      <patternFill patternType="solid">
        <fgColor theme="9" tint="0.59999389629810485"/>
        <bgColor indexed="64"/>
      </patternFill>
    </fill>
    <fill>
      <patternFill patternType="solid">
        <fgColor rgb="FFF8CBAD"/>
        <bgColor rgb="FFF8CBAD"/>
      </patternFill>
    </fill>
    <fill>
      <patternFill patternType="solid">
        <fgColor theme="5" tint="0.59999389629810485"/>
        <bgColor rgb="FFF7CAAC"/>
      </patternFill>
    </fill>
    <fill>
      <patternFill patternType="solid">
        <fgColor rgb="FF92D050"/>
        <bgColor rgb="FFF7CAAC"/>
      </patternFill>
    </fill>
    <fill>
      <patternFill patternType="solid">
        <fgColor theme="5" tint="0.59999389629810485"/>
        <bgColor indexed="64"/>
      </patternFill>
    </fill>
    <fill>
      <patternFill patternType="solid">
        <fgColor rgb="FFF7CAAC"/>
        <bgColor indexed="64"/>
      </patternFill>
    </fill>
    <fill>
      <patternFill patternType="solid">
        <fgColor rgb="FF92D050"/>
        <bgColor rgb="FFD0CECE"/>
      </patternFill>
    </fill>
    <fill>
      <patternFill patternType="solid">
        <fgColor theme="2" tint="-9.9978637043366805E-2"/>
        <bgColor rgb="FFD0CECE"/>
      </patternFill>
    </fill>
    <fill>
      <patternFill patternType="solid">
        <fgColor theme="7" tint="0.79998168889431442"/>
        <bgColor rgb="FFFFFFFF"/>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2" tint="-9.9978637043366805E-2"/>
        <bgColor indexed="64"/>
      </patternFill>
    </fill>
    <fill>
      <patternFill patternType="solid">
        <fgColor theme="4" tint="0.59999389629810485"/>
        <bgColor rgb="FFFF0000"/>
      </patternFill>
    </fill>
  </fills>
  <borders count="1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theme="0"/>
      </bottom>
      <diagonal/>
    </border>
    <border>
      <left style="thin">
        <color indexed="64"/>
      </left>
      <right style="thin">
        <color indexed="64"/>
      </right>
      <top style="medium">
        <color indexed="64"/>
      </top>
      <bottom style="thick">
        <color theme="0"/>
      </bottom>
      <diagonal/>
    </border>
    <border>
      <left style="thin">
        <color indexed="64"/>
      </left>
      <right style="thick">
        <color theme="0"/>
      </right>
      <top style="medium">
        <color indexed="64"/>
      </top>
      <bottom style="thick">
        <color theme="0"/>
      </bottom>
      <diagonal/>
    </border>
    <border>
      <left style="thick">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top style="thick">
        <color theme="0"/>
      </top>
      <bottom style="thick">
        <color theme="0"/>
      </bottom>
      <diagonal/>
    </border>
    <border>
      <left style="thin">
        <color theme="0"/>
      </left>
      <right style="thin">
        <color theme="0"/>
      </right>
      <top style="thin">
        <color theme="0"/>
      </top>
      <bottom/>
      <diagonal/>
    </border>
    <border>
      <left style="thick">
        <color theme="0"/>
      </left>
      <right style="medium">
        <color indexed="64"/>
      </right>
      <top style="medium">
        <color indexed="64"/>
      </top>
      <bottom style="thick">
        <color theme="0"/>
      </bottom>
      <diagonal/>
    </border>
    <border>
      <left style="medium">
        <color indexed="64"/>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style="thick">
        <color theme="0"/>
      </bottom>
      <diagonal/>
    </border>
    <border>
      <left style="thin">
        <color theme="0"/>
      </left>
      <right style="thin">
        <color theme="0"/>
      </right>
      <top/>
      <bottom/>
      <diagonal/>
    </border>
    <border>
      <left style="thick">
        <color theme="0"/>
      </left>
      <right style="medium">
        <color indexed="64"/>
      </right>
      <top style="thick">
        <color theme="0"/>
      </top>
      <bottom style="thick">
        <color theme="0"/>
      </bottom>
      <diagonal/>
    </border>
    <border>
      <left style="medium">
        <color indexed="64"/>
      </left>
      <right style="thick">
        <color theme="0"/>
      </right>
      <top/>
      <bottom style="medium">
        <color indexed="64"/>
      </bottom>
      <diagonal/>
    </border>
    <border>
      <left style="thick">
        <color theme="0"/>
      </left>
      <right style="thick">
        <color theme="0"/>
      </right>
      <top/>
      <bottom style="medium">
        <color indexed="64"/>
      </bottom>
      <diagonal/>
    </border>
    <border>
      <left/>
      <right/>
      <top/>
      <bottom style="medium">
        <color indexed="64"/>
      </bottom>
      <diagonal/>
    </border>
    <border>
      <left style="thick">
        <color theme="0"/>
      </left>
      <right style="thick">
        <color theme="0"/>
      </right>
      <top style="thick">
        <color theme="0"/>
      </top>
      <bottom style="medium">
        <color indexed="64"/>
      </bottom>
      <diagonal/>
    </border>
    <border>
      <left/>
      <right/>
      <top style="thick">
        <color theme="0"/>
      </top>
      <bottom style="medium">
        <color indexed="64"/>
      </bottom>
      <diagonal/>
    </border>
    <border>
      <left style="thick">
        <color theme="0"/>
      </left>
      <right/>
      <top style="thick">
        <color theme="0"/>
      </top>
      <bottom style="medium">
        <color indexed="64"/>
      </bottom>
      <diagonal/>
    </border>
    <border>
      <left/>
      <right style="thick">
        <color theme="0"/>
      </right>
      <top style="thick">
        <color theme="0"/>
      </top>
      <bottom style="medium">
        <color indexed="64"/>
      </bottom>
      <diagonal/>
    </border>
    <border>
      <left style="thick">
        <color theme="0"/>
      </left>
      <right/>
      <top/>
      <bottom style="medium">
        <color indexed="64"/>
      </bottom>
      <diagonal/>
    </border>
    <border>
      <left/>
      <right style="thick">
        <color theme="0"/>
      </right>
      <top/>
      <bottom style="medium">
        <color indexed="64"/>
      </bottom>
      <diagonal/>
    </border>
    <border>
      <left style="thin">
        <color theme="0"/>
      </left>
      <right style="thin">
        <color theme="0"/>
      </right>
      <top/>
      <bottom style="thin">
        <color theme="0"/>
      </bottom>
      <diagonal/>
    </border>
    <border>
      <left style="thick">
        <color theme="0"/>
      </left>
      <right style="medium">
        <color indexed="64"/>
      </right>
      <top style="thick">
        <color theme="0"/>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thin">
        <color indexed="64"/>
      </right>
      <top style="medium">
        <color indexed="64"/>
      </top>
      <bottom style="thick">
        <color theme="0"/>
      </bottom>
      <diagonal/>
    </border>
    <border>
      <left style="thin">
        <color indexed="64"/>
      </left>
      <right/>
      <top style="medium">
        <color indexed="64"/>
      </top>
      <bottom style="thick">
        <color theme="0"/>
      </bottom>
      <diagonal/>
    </border>
    <border>
      <left style="thick">
        <color theme="0"/>
      </left>
      <right style="thin">
        <color indexed="64"/>
      </right>
      <top style="medium">
        <color indexed="64"/>
      </top>
      <bottom style="thick">
        <color theme="0"/>
      </bottom>
      <diagonal/>
    </border>
    <border>
      <left style="thin">
        <color theme="0"/>
      </left>
      <right style="thin">
        <color theme="0"/>
      </right>
      <top style="medium">
        <color indexed="64"/>
      </top>
      <bottom/>
      <diagonal/>
    </border>
    <border>
      <left style="thin">
        <color theme="0"/>
      </left>
      <right style="thin">
        <color theme="0"/>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right style="thin">
        <color indexed="64"/>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bottom style="thin">
        <color rgb="FF000000"/>
      </bottom>
      <diagonal/>
    </border>
    <border>
      <left/>
      <right style="thin">
        <color indexed="64"/>
      </right>
      <top style="thin">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bottom style="thin">
        <color indexed="64"/>
      </bottom>
      <diagonal/>
    </border>
    <border>
      <left/>
      <right style="medium">
        <color indexed="64"/>
      </right>
      <top style="thin">
        <color indexed="64"/>
      </top>
      <bottom/>
      <diagonal/>
    </border>
    <border>
      <left style="thin">
        <color indexed="64"/>
      </left>
      <right style="thin">
        <color rgb="FF000000"/>
      </right>
      <top style="thin">
        <color rgb="FF000000"/>
      </top>
      <bottom/>
      <diagonal/>
    </border>
    <border>
      <left/>
      <right style="medium">
        <color indexed="64"/>
      </right>
      <top style="medium">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medium">
        <color indexed="64"/>
      </left>
      <right/>
      <top/>
      <bottom/>
      <diagonal/>
    </border>
    <border>
      <left style="thin">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indexed="64"/>
      </bottom>
      <diagonal/>
    </border>
    <border>
      <left/>
      <right/>
      <top style="thin">
        <color rgb="FF000000"/>
      </top>
      <bottom style="thin">
        <color rgb="FF000000"/>
      </bottom>
      <diagonal/>
    </border>
    <border>
      <left style="thin">
        <color indexed="64"/>
      </left>
      <right style="medium">
        <color indexed="64"/>
      </right>
      <top style="thin">
        <color rgb="FF000000"/>
      </top>
      <bottom/>
      <diagonal/>
    </border>
    <border>
      <left style="thin">
        <color indexed="64"/>
      </left>
      <right style="thin">
        <color rgb="FF000000"/>
      </right>
      <top/>
      <bottom style="thin">
        <color rgb="FF000000"/>
      </bottom>
      <diagonal/>
    </border>
    <border>
      <left style="thin">
        <color indexed="64"/>
      </left>
      <right style="medium">
        <color indexed="64"/>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ck">
        <color theme="0"/>
      </right>
      <top/>
      <bottom/>
      <diagonal/>
    </border>
    <border>
      <left style="thick">
        <color theme="0"/>
      </left>
      <right style="thick">
        <color theme="0"/>
      </right>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1246">
    <xf numFmtId="0" fontId="0" fillId="0" borderId="0" xfId="0"/>
    <xf numFmtId="0" fontId="3" fillId="0" borderId="0" xfId="2" applyFont="1" applyAlignment="1" applyProtection="1"/>
    <xf numFmtId="0" fontId="3" fillId="0" borderId="0" xfId="2" applyFont="1" applyAlignment="1" applyProtection="1">
      <alignment horizontal="center" vertical="center"/>
    </xf>
    <xf numFmtId="9" fontId="3" fillId="0" borderId="0" xfId="3" applyFont="1" applyAlignment="1" applyProtection="1"/>
    <xf numFmtId="0" fontId="5" fillId="3" borderId="24" xfId="2" applyFont="1" applyFill="1" applyBorder="1" applyAlignment="1" applyProtection="1">
      <alignment horizontal="center" vertical="center" wrapText="1"/>
    </xf>
    <xf numFmtId="0" fontId="5" fillId="3" borderId="25" xfId="2" applyFont="1" applyFill="1" applyBorder="1" applyAlignment="1" applyProtection="1">
      <alignment horizontal="center" vertical="center" wrapText="1"/>
    </xf>
    <xf numFmtId="0" fontId="5" fillId="3" borderId="26" xfId="2" applyFont="1" applyFill="1" applyBorder="1" applyAlignment="1" applyProtection="1">
      <alignment horizontal="center" vertical="center" wrapText="1"/>
    </xf>
    <xf numFmtId="0" fontId="5" fillId="3" borderId="27" xfId="2" applyFont="1" applyFill="1" applyBorder="1" applyAlignment="1" applyProtection="1">
      <alignment horizontal="center" vertical="center" wrapText="1"/>
    </xf>
    <xf numFmtId="0" fontId="5" fillId="3" borderId="28" xfId="2" applyFont="1" applyFill="1" applyBorder="1" applyAlignment="1" applyProtection="1">
      <alignment horizontal="center" vertical="center" wrapText="1"/>
    </xf>
    <xf numFmtId="0" fontId="10" fillId="4" borderId="0" xfId="2" applyFont="1" applyFill="1" applyAlignment="1" applyProtection="1">
      <alignment horizontal="left"/>
    </xf>
    <xf numFmtId="0" fontId="4" fillId="4" borderId="0" xfId="2" applyFont="1" applyFill="1" applyAlignment="1" applyProtection="1"/>
    <xf numFmtId="0" fontId="10" fillId="4" borderId="0" xfId="2" applyFont="1" applyFill="1" applyAlignment="1" applyProtection="1"/>
    <xf numFmtId="0" fontId="4" fillId="4" borderId="0" xfId="2" applyFont="1" applyFill="1" applyBorder="1" applyProtection="1"/>
    <xf numFmtId="0" fontId="4" fillId="4" borderId="0" xfId="2" applyFont="1" applyFill="1" applyBorder="1" applyAlignment="1" applyProtection="1">
      <alignment horizontal="center" vertical="center"/>
    </xf>
    <xf numFmtId="164" fontId="4" fillId="4" borderId="0" xfId="2" applyNumberFormat="1" applyFont="1" applyFill="1" applyBorder="1" applyProtection="1"/>
    <xf numFmtId="9" fontId="4" fillId="4" borderId="0" xfId="3" applyFont="1" applyFill="1" applyBorder="1" applyProtection="1"/>
    <xf numFmtId="0" fontId="4" fillId="4" borderId="0" xfId="2" applyFont="1" applyFill="1" applyBorder="1" applyAlignment="1" applyProtection="1">
      <alignment horizontal="left" vertical="center" readingOrder="1"/>
    </xf>
    <xf numFmtId="0" fontId="4" fillId="10" borderId="0" xfId="2" applyFont="1" applyFill="1" applyBorder="1" applyAlignment="1" applyProtection="1">
      <alignment horizontal="left"/>
    </xf>
    <xf numFmtId="0" fontId="4" fillId="10" borderId="0" xfId="2" applyFont="1" applyFill="1" applyBorder="1" applyAlignment="1" applyProtection="1">
      <alignment horizontal="center" vertical="center"/>
    </xf>
    <xf numFmtId="164" fontId="4" fillId="10" borderId="0" xfId="2" applyNumberFormat="1" applyFont="1" applyFill="1" applyBorder="1" applyAlignment="1" applyProtection="1">
      <alignment horizontal="left"/>
    </xf>
    <xf numFmtId="9" fontId="4" fillId="10" borderId="0" xfId="3" applyFont="1" applyFill="1" applyBorder="1" applyAlignment="1" applyProtection="1">
      <alignment horizontal="left"/>
    </xf>
    <xf numFmtId="0" fontId="4" fillId="4" borderId="0" xfId="2" applyFont="1" applyFill="1" applyBorder="1" applyAlignment="1" applyProtection="1">
      <alignment vertical="center" wrapText="1"/>
    </xf>
    <xf numFmtId="0" fontId="4" fillId="4" borderId="0" xfId="2" applyFont="1" applyFill="1" applyBorder="1" applyAlignment="1" applyProtection="1">
      <alignment vertical="center"/>
    </xf>
    <xf numFmtId="9" fontId="4" fillId="4" borderId="0" xfId="2" applyNumberFormat="1" applyFont="1" applyFill="1" applyBorder="1" applyProtection="1"/>
    <xf numFmtId="0" fontId="3" fillId="0" borderId="0" xfId="2" applyFont="1" applyFill="1" applyAlignment="1" applyProtection="1"/>
    <xf numFmtId="0" fontId="8" fillId="0" borderId="35" xfId="2" applyFont="1" applyFill="1" applyBorder="1" applyAlignment="1" applyProtection="1">
      <alignment horizontal="center" vertical="center" wrapText="1"/>
    </xf>
    <xf numFmtId="9" fontId="8" fillId="0" borderId="35" xfId="2" applyNumberFormat="1" applyFont="1" applyFill="1" applyBorder="1" applyAlignment="1" applyProtection="1">
      <alignment horizontal="center" vertical="center" wrapText="1"/>
    </xf>
    <xf numFmtId="9" fontId="8" fillId="0" borderId="34" xfId="1" applyFont="1" applyFill="1" applyBorder="1" applyAlignment="1" applyProtection="1">
      <alignment horizontal="right" vertical="center" wrapText="1"/>
    </xf>
    <xf numFmtId="9" fontId="8" fillId="0" borderId="35" xfId="1" applyFont="1" applyFill="1" applyBorder="1" applyAlignment="1" applyProtection="1">
      <alignment horizontal="right" vertical="center" wrapText="1"/>
    </xf>
    <xf numFmtId="9" fontId="8" fillId="0" borderId="5" xfId="1" applyFont="1" applyFill="1" applyBorder="1" applyAlignment="1" applyProtection="1">
      <alignment horizontal="center" vertical="center" wrapText="1"/>
    </xf>
    <xf numFmtId="0" fontId="8" fillId="0" borderId="41" xfId="2" applyFont="1" applyFill="1" applyBorder="1" applyAlignment="1" applyProtection="1">
      <alignment horizontal="center" vertical="center" wrapText="1"/>
    </xf>
    <xf numFmtId="9" fontId="8" fillId="0" borderId="41" xfId="2" applyNumberFormat="1" applyFont="1" applyFill="1" applyBorder="1" applyAlignment="1" applyProtection="1">
      <alignment horizontal="center" vertical="center" wrapText="1"/>
    </xf>
    <xf numFmtId="9" fontId="8" fillId="0" borderId="40" xfId="1" applyFont="1" applyFill="1" applyBorder="1" applyAlignment="1" applyProtection="1">
      <alignment horizontal="right" vertical="center" wrapText="1"/>
    </xf>
    <xf numFmtId="9" fontId="8" fillId="0" borderId="41" xfId="1" applyFont="1" applyFill="1" applyBorder="1" applyAlignment="1" applyProtection="1">
      <alignment horizontal="right" vertical="center" wrapText="1"/>
    </xf>
    <xf numFmtId="0" fontId="8" fillId="0" borderId="41" xfId="2" applyFont="1" applyFill="1" applyBorder="1" applyAlignment="1">
      <alignment horizontal="center" vertical="center" wrapText="1"/>
    </xf>
    <xf numFmtId="9" fontId="8" fillId="0" borderId="41" xfId="2" applyNumberFormat="1" applyFont="1" applyFill="1" applyBorder="1" applyAlignment="1">
      <alignment horizontal="center" vertical="center" wrapText="1"/>
    </xf>
    <xf numFmtId="0" fontId="8" fillId="0" borderId="42" xfId="2" applyFont="1" applyFill="1" applyBorder="1" applyAlignment="1" applyProtection="1">
      <alignment horizontal="center" vertical="center" wrapText="1"/>
    </xf>
    <xf numFmtId="0" fontId="8" fillId="0" borderId="45" xfId="2" applyFont="1" applyFill="1" applyBorder="1" applyAlignment="1" applyProtection="1">
      <alignment vertical="center" wrapText="1"/>
    </xf>
    <xf numFmtId="9" fontId="8" fillId="0" borderId="46" xfId="1" applyFont="1" applyFill="1" applyBorder="1" applyAlignment="1" applyProtection="1">
      <alignment horizontal="right" vertical="center" wrapText="1"/>
    </xf>
    <xf numFmtId="9" fontId="8" fillId="0" borderId="47" xfId="1" applyFont="1" applyFill="1" applyBorder="1" applyAlignment="1" applyProtection="1">
      <alignment horizontal="right" vertical="center" wrapText="1"/>
    </xf>
    <xf numFmtId="9" fontId="8" fillId="0" borderId="52" xfId="1" applyFont="1" applyFill="1" applyBorder="1" applyAlignment="1" applyProtection="1">
      <alignment horizontal="center" vertical="center" wrapText="1"/>
    </xf>
    <xf numFmtId="9" fontId="8" fillId="0" borderId="53" xfId="1" applyFont="1" applyFill="1" applyBorder="1" applyAlignment="1" applyProtection="1">
      <alignment horizontal="center" vertical="center" wrapText="1"/>
    </xf>
    <xf numFmtId="9" fontId="8" fillId="0" borderId="54" xfId="1" applyFont="1" applyFill="1" applyBorder="1" applyAlignment="1" applyProtection="1">
      <alignment horizontal="center" vertical="center" wrapText="1"/>
    </xf>
    <xf numFmtId="9" fontId="8" fillId="0" borderId="55" xfId="3" applyFont="1" applyFill="1" applyBorder="1" applyAlignment="1" applyProtection="1">
      <alignment horizontal="center" vertical="center" wrapText="1"/>
    </xf>
    <xf numFmtId="0" fontId="15" fillId="3" borderId="0" xfId="1" applyNumberFormat="1" applyFont="1" applyFill="1" applyBorder="1" applyAlignment="1">
      <alignment horizontal="center" vertical="center"/>
    </xf>
    <xf numFmtId="0" fontId="16" fillId="5" borderId="56" xfId="0" applyFont="1" applyFill="1" applyBorder="1" applyAlignment="1">
      <alignment horizontal="center" vertical="center" wrapText="1"/>
    </xf>
    <xf numFmtId="9" fontId="16" fillId="5" borderId="56" xfId="1" applyNumberFormat="1" applyFont="1" applyFill="1" applyBorder="1" applyAlignment="1">
      <alignment horizontal="center" vertical="center" wrapText="1"/>
    </xf>
    <xf numFmtId="165" fontId="16" fillId="5" borderId="56" xfId="1" applyNumberFormat="1" applyFont="1" applyFill="1" applyBorder="1" applyAlignment="1">
      <alignment horizontal="center" vertical="center" wrapText="1"/>
    </xf>
    <xf numFmtId="165" fontId="16" fillId="5" borderId="57" xfId="1" applyNumberFormat="1" applyFont="1" applyFill="1" applyBorder="1" applyAlignment="1">
      <alignment horizontal="center" vertical="center" wrapText="1"/>
    </xf>
    <xf numFmtId="165" fontId="16" fillId="0" borderId="56" xfId="1" applyNumberFormat="1" applyFont="1" applyFill="1" applyBorder="1" applyAlignment="1">
      <alignment horizontal="center" vertical="center" wrapText="1"/>
    </xf>
    <xf numFmtId="165"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0" fontId="16" fillId="5" borderId="58" xfId="0" applyFont="1" applyFill="1" applyBorder="1" applyAlignment="1">
      <alignment horizontal="center" vertical="center" wrapText="1"/>
    </xf>
    <xf numFmtId="9" fontId="16" fillId="5" borderId="58" xfId="1" applyNumberFormat="1" applyFont="1" applyFill="1" applyBorder="1" applyAlignment="1">
      <alignment horizontal="center" vertical="center" wrapText="1"/>
    </xf>
    <xf numFmtId="165" fontId="16" fillId="5" borderId="58" xfId="1" applyNumberFormat="1" applyFont="1" applyFill="1" applyBorder="1" applyAlignment="1">
      <alignment horizontal="center" vertical="center" wrapText="1"/>
    </xf>
    <xf numFmtId="9" fontId="17" fillId="5" borderId="58" xfId="1" applyNumberFormat="1" applyFont="1" applyFill="1" applyBorder="1" applyAlignment="1">
      <alignment horizontal="center" vertical="center" wrapText="1"/>
    </xf>
    <xf numFmtId="0" fontId="18" fillId="5" borderId="58" xfId="0" applyFont="1" applyFill="1" applyBorder="1" applyAlignment="1">
      <alignment horizontal="center" vertical="center" wrapText="1"/>
    </xf>
    <xf numFmtId="9" fontId="19" fillId="5" borderId="58" xfId="1" applyNumberFormat="1" applyFont="1" applyFill="1" applyBorder="1" applyAlignment="1">
      <alignment horizontal="center" vertical="center" wrapText="1"/>
    </xf>
    <xf numFmtId="165" fontId="18" fillId="5" borderId="58" xfId="1" applyNumberFormat="1" applyFont="1" applyFill="1" applyBorder="1" applyAlignment="1">
      <alignment horizontal="center" vertical="center" wrapText="1"/>
    </xf>
    <xf numFmtId="0" fontId="16" fillId="6" borderId="58" xfId="0" applyFont="1" applyFill="1" applyBorder="1" applyAlignment="1">
      <alignment horizontal="center" vertical="center" wrapText="1"/>
    </xf>
    <xf numFmtId="9" fontId="16" fillId="6" borderId="58" xfId="1" applyNumberFormat="1" applyFont="1" applyFill="1" applyBorder="1" applyAlignment="1">
      <alignment horizontal="center" vertical="center" wrapText="1"/>
    </xf>
    <xf numFmtId="165" fontId="16" fillId="6" borderId="58" xfId="1" applyNumberFormat="1" applyFont="1" applyFill="1" applyBorder="1" applyAlignment="1">
      <alignment horizontal="center" vertical="center" wrapText="1"/>
    </xf>
    <xf numFmtId="0" fontId="16" fillId="7" borderId="58" xfId="0" applyFont="1" applyFill="1" applyBorder="1" applyAlignment="1">
      <alignment horizontal="center" vertical="center" wrapText="1"/>
    </xf>
    <xf numFmtId="9" fontId="17" fillId="7" borderId="58" xfId="1" applyNumberFormat="1" applyFont="1" applyFill="1" applyBorder="1" applyAlignment="1">
      <alignment horizontal="center" vertical="center" wrapText="1"/>
    </xf>
    <xf numFmtId="165" fontId="16" fillId="7" borderId="58" xfId="1" applyNumberFormat="1" applyFont="1" applyFill="1" applyBorder="1" applyAlignment="1">
      <alignment horizontal="center" vertical="center" wrapText="1"/>
    </xf>
    <xf numFmtId="9" fontId="16" fillId="7" borderId="58" xfId="1" applyNumberFormat="1" applyFont="1" applyFill="1" applyBorder="1" applyAlignment="1">
      <alignment horizontal="center" vertical="center" wrapText="1"/>
    </xf>
    <xf numFmtId="0" fontId="16" fillId="7" borderId="58" xfId="0" applyFont="1" applyFill="1" applyBorder="1" applyAlignment="1">
      <alignment vertical="center" wrapText="1"/>
    </xf>
    <xf numFmtId="9" fontId="17" fillId="7" borderId="58" xfId="1" applyNumberFormat="1" applyFont="1" applyFill="1" applyBorder="1" applyAlignment="1">
      <alignment vertical="center" wrapText="1"/>
    </xf>
    <xf numFmtId="165" fontId="16" fillId="7" borderId="58" xfId="1" applyNumberFormat="1" applyFont="1" applyFill="1" applyBorder="1" applyAlignment="1">
      <alignment vertical="center" wrapText="1"/>
    </xf>
    <xf numFmtId="9" fontId="16" fillId="7" borderId="58" xfId="1" applyNumberFormat="1" applyFont="1" applyFill="1" applyBorder="1" applyAlignment="1">
      <alignment vertical="center" wrapText="1"/>
    </xf>
    <xf numFmtId="9" fontId="16" fillId="7" borderId="58" xfId="0" applyNumberFormat="1" applyFont="1" applyFill="1" applyBorder="1" applyAlignment="1">
      <alignment vertical="center" wrapText="1"/>
    </xf>
    <xf numFmtId="0" fontId="16" fillId="8" borderId="58" xfId="0" applyFont="1" applyFill="1" applyBorder="1" applyAlignment="1">
      <alignment horizontal="center" vertical="center" wrapText="1"/>
    </xf>
    <xf numFmtId="165" fontId="17" fillId="8" borderId="58" xfId="1" applyNumberFormat="1" applyFont="1" applyFill="1" applyBorder="1" applyAlignment="1">
      <alignment horizontal="center" vertical="center" wrapText="1"/>
    </xf>
    <xf numFmtId="165" fontId="16" fillId="8" borderId="58" xfId="1" applyNumberFormat="1" applyFont="1" applyFill="1" applyBorder="1" applyAlignment="1">
      <alignment horizontal="center" vertical="center" wrapText="1"/>
    </xf>
    <xf numFmtId="9" fontId="16" fillId="8" borderId="58" xfId="1" applyNumberFormat="1" applyFont="1" applyFill="1" applyBorder="1" applyAlignment="1">
      <alignment horizontal="center" vertical="center" wrapText="1"/>
    </xf>
    <xf numFmtId="9" fontId="17" fillId="8" borderId="58" xfId="1" applyNumberFormat="1" applyFont="1" applyFill="1" applyBorder="1" applyAlignment="1">
      <alignment horizontal="center" vertical="center" wrapText="1"/>
    </xf>
    <xf numFmtId="0" fontId="18" fillId="8" borderId="58" xfId="0" applyFont="1" applyFill="1" applyBorder="1" applyAlignment="1">
      <alignment horizontal="center" vertical="center" wrapText="1"/>
    </xf>
    <xf numFmtId="9" fontId="18" fillId="8" borderId="58" xfId="1" applyNumberFormat="1" applyFont="1" applyFill="1" applyBorder="1" applyAlignment="1">
      <alignment horizontal="center" vertical="center" wrapText="1"/>
    </xf>
    <xf numFmtId="165" fontId="18" fillId="8" borderId="58" xfId="1" applyNumberFormat="1" applyFont="1" applyFill="1" applyBorder="1" applyAlignment="1">
      <alignment horizontal="center" vertical="center" wrapText="1"/>
    </xf>
    <xf numFmtId="0" fontId="16" fillId="9" borderId="58" xfId="0" applyFont="1" applyFill="1" applyBorder="1" applyAlignment="1">
      <alignment horizontal="center" vertical="center" wrapText="1"/>
    </xf>
    <xf numFmtId="9" fontId="17" fillId="9" borderId="58" xfId="1" applyNumberFormat="1" applyFont="1" applyFill="1" applyBorder="1" applyAlignment="1">
      <alignment horizontal="center" vertical="center" wrapText="1"/>
    </xf>
    <xf numFmtId="165" fontId="16" fillId="9" borderId="58" xfId="1" applyNumberFormat="1" applyFont="1" applyFill="1" applyBorder="1" applyAlignment="1">
      <alignment horizontal="center" vertical="center" wrapText="1"/>
    </xf>
    <xf numFmtId="9" fontId="16" fillId="9" borderId="58" xfId="1" applyNumberFormat="1" applyFont="1" applyFill="1" applyBorder="1" applyAlignment="1">
      <alignment horizontal="center" vertical="center" wrapText="1"/>
    </xf>
    <xf numFmtId="0" fontId="16" fillId="11" borderId="58" xfId="0" applyFont="1" applyFill="1" applyBorder="1" applyAlignment="1">
      <alignment horizontal="center" vertical="center" wrapText="1"/>
    </xf>
    <xf numFmtId="9" fontId="16" fillId="11" borderId="58" xfId="1" applyNumberFormat="1" applyFont="1" applyFill="1" applyBorder="1" applyAlignment="1">
      <alignment horizontal="center" vertical="center" wrapText="1"/>
    </xf>
    <xf numFmtId="165" fontId="16" fillId="11" borderId="58" xfId="1" applyNumberFormat="1" applyFont="1" applyFill="1" applyBorder="1" applyAlignment="1">
      <alignment horizontal="center" vertical="center" wrapText="1"/>
    </xf>
    <xf numFmtId="0" fontId="18" fillId="11" borderId="58" xfId="0" applyFont="1" applyFill="1" applyBorder="1" applyAlignment="1">
      <alignment horizontal="center" vertical="center" wrapText="1"/>
    </xf>
    <xf numFmtId="165" fontId="18" fillId="11" borderId="58" xfId="1" applyNumberFormat="1" applyFont="1" applyFill="1" applyBorder="1" applyAlignment="1">
      <alignment horizontal="center" vertical="center" wrapText="1"/>
    </xf>
    <xf numFmtId="9" fontId="18" fillId="11" borderId="58" xfId="1" applyNumberFormat="1" applyFont="1" applyFill="1" applyBorder="1" applyAlignment="1">
      <alignment horizontal="center" vertical="center" wrapText="1"/>
    </xf>
    <xf numFmtId="0" fontId="18" fillId="9" borderId="58" xfId="0" applyFont="1" applyFill="1" applyBorder="1" applyAlignment="1">
      <alignment horizontal="center" vertical="center" wrapText="1"/>
    </xf>
    <xf numFmtId="9" fontId="18" fillId="9" borderId="58" xfId="1" applyNumberFormat="1" applyFont="1" applyFill="1" applyBorder="1" applyAlignment="1">
      <alignment horizontal="center" vertical="center" wrapText="1"/>
    </xf>
    <xf numFmtId="165" fontId="18" fillId="9" borderId="58" xfId="1" applyNumberFormat="1" applyFont="1" applyFill="1" applyBorder="1" applyAlignment="1">
      <alignment horizontal="center" vertical="center" wrapText="1"/>
    </xf>
    <xf numFmtId="0" fontId="18" fillId="0" borderId="0" xfId="0" applyFont="1"/>
    <xf numFmtId="10" fontId="19" fillId="0" borderId="0" xfId="0" applyNumberFormat="1" applyFont="1" applyAlignment="1">
      <alignment horizontal="center" vertical="center"/>
    </xf>
    <xf numFmtId="165" fontId="19" fillId="0" borderId="0" xfId="0" applyNumberFormat="1" applyFont="1" applyAlignment="1">
      <alignment horizontal="center" vertical="center"/>
    </xf>
    <xf numFmtId="165" fontId="18" fillId="0" borderId="0" xfId="0" applyNumberFormat="1" applyFont="1"/>
    <xf numFmtId="165" fontId="18" fillId="0" borderId="0" xfId="0" applyNumberFormat="1" applyFont="1" applyBorder="1"/>
    <xf numFmtId="0" fontId="18" fillId="0" borderId="0" xfId="0" applyFont="1" applyBorder="1"/>
    <xf numFmtId="165" fontId="18" fillId="0" borderId="0" xfId="1" applyNumberFormat="1" applyFont="1"/>
    <xf numFmtId="0" fontId="3" fillId="0" borderId="0" xfId="2" applyFont="1" applyAlignment="1" applyProtection="1"/>
    <xf numFmtId="0" fontId="3" fillId="0" borderId="0" xfId="2" applyFont="1" applyAlignment="1" applyProtection="1"/>
    <xf numFmtId="0" fontId="22" fillId="0" borderId="0" xfId="2" applyFont="1" applyAlignment="1" applyProtection="1"/>
    <xf numFmtId="0" fontId="5" fillId="3" borderId="15" xfId="2"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164" fontId="5" fillId="3" borderId="30" xfId="2" applyNumberFormat="1" applyFont="1" applyFill="1" applyBorder="1" applyAlignment="1" applyProtection="1">
      <alignment horizontal="center" vertical="center" wrapText="1"/>
    </xf>
    <xf numFmtId="0" fontId="5" fillId="3" borderId="18" xfId="2" applyFont="1" applyFill="1" applyBorder="1" applyAlignment="1" applyProtection="1">
      <alignment horizontal="center" vertical="center" wrapText="1"/>
    </xf>
    <xf numFmtId="0" fontId="3" fillId="0" borderId="50" xfId="2" applyFont="1" applyBorder="1" applyAlignment="1" applyProtection="1">
      <protection hidden="1"/>
    </xf>
    <xf numFmtId="0" fontId="3" fillId="0" borderId="51" xfId="2" applyFont="1" applyBorder="1" applyAlignment="1" applyProtection="1">
      <protection hidden="1"/>
    </xf>
    <xf numFmtId="0" fontId="3" fillId="0" borderId="52" xfId="2" applyFont="1" applyBorder="1" applyAlignment="1" applyProtection="1">
      <protection hidden="1"/>
    </xf>
    <xf numFmtId="0" fontId="3" fillId="0" borderId="0" xfId="2" applyFont="1" applyFill="1" applyAlignment="1" applyProtection="1">
      <protection hidden="1"/>
    </xf>
    <xf numFmtId="0" fontId="5" fillId="3" borderId="24" xfId="2" applyFont="1" applyFill="1" applyBorder="1" applyAlignment="1" applyProtection="1">
      <alignment horizontal="center" vertical="center" wrapText="1"/>
      <protection hidden="1"/>
    </xf>
    <xf numFmtId="0" fontId="5" fillId="3" borderId="25" xfId="2" applyFont="1" applyFill="1" applyBorder="1" applyAlignment="1" applyProtection="1">
      <alignment horizontal="center" vertical="center" wrapText="1"/>
      <protection hidden="1"/>
    </xf>
    <xf numFmtId="0" fontId="5" fillId="3" borderId="26" xfId="2" applyFont="1" applyFill="1" applyBorder="1" applyAlignment="1" applyProtection="1">
      <alignment horizontal="center" vertical="center" wrapText="1"/>
      <protection hidden="1"/>
    </xf>
    <xf numFmtId="0" fontId="5" fillId="3" borderId="27" xfId="2" applyFont="1" applyFill="1" applyBorder="1" applyAlignment="1" applyProtection="1">
      <alignment horizontal="center" vertical="center" wrapText="1"/>
      <protection hidden="1"/>
    </xf>
    <xf numFmtId="0" fontId="5" fillId="3" borderId="28" xfId="2" applyFont="1" applyFill="1" applyBorder="1" applyAlignment="1" applyProtection="1">
      <alignment horizontal="center" vertical="center" wrapText="1"/>
      <protection hidden="1"/>
    </xf>
    <xf numFmtId="0" fontId="7" fillId="3" borderId="25" xfId="2" applyFont="1" applyFill="1" applyBorder="1" applyAlignment="1" applyProtection="1">
      <alignment horizontal="center" vertical="center" wrapText="1"/>
      <protection hidden="1"/>
    </xf>
    <xf numFmtId="164" fontId="7" fillId="3" borderId="30" xfId="2" applyNumberFormat="1" applyFont="1" applyFill="1" applyBorder="1" applyAlignment="1" applyProtection="1">
      <alignment horizontal="center" vertical="center" wrapText="1"/>
      <protection hidden="1"/>
    </xf>
    <xf numFmtId="0" fontId="7" fillId="3" borderId="27" xfId="2" applyFont="1" applyFill="1" applyBorder="1" applyAlignment="1" applyProtection="1">
      <alignment horizontal="center" vertical="center" wrapText="1"/>
      <protection hidden="1"/>
    </xf>
    <xf numFmtId="0" fontId="7" fillId="3" borderId="18" xfId="2" applyFont="1" applyFill="1" applyBorder="1" applyAlignment="1" applyProtection="1">
      <alignment horizontal="center" vertical="center" wrapText="1"/>
      <protection hidden="1"/>
    </xf>
    <xf numFmtId="0" fontId="8" fillId="12" borderId="41" xfId="2" applyFont="1" applyFill="1" applyBorder="1" applyAlignment="1">
      <alignment horizontal="left" vertical="center" wrapText="1"/>
    </xf>
    <xf numFmtId="0" fontId="8" fillId="12" borderId="41" xfId="2" applyFont="1" applyFill="1" applyBorder="1" applyAlignment="1">
      <alignment horizontal="center" vertical="center" wrapText="1"/>
    </xf>
    <xf numFmtId="9" fontId="8" fillId="12" borderId="41" xfId="2" applyNumberFormat="1" applyFont="1" applyFill="1" applyBorder="1" applyAlignment="1">
      <alignment horizontal="center" vertical="center" wrapText="1"/>
    </xf>
    <xf numFmtId="9" fontId="8" fillId="5" borderId="67" xfId="1" applyFont="1" applyFill="1" applyBorder="1" applyAlignment="1" applyProtection="1">
      <alignment horizontal="right" vertical="center" wrapText="1"/>
      <protection hidden="1"/>
    </xf>
    <xf numFmtId="9" fontId="8" fillId="5" borderId="45" xfId="1" applyFont="1" applyFill="1" applyBorder="1" applyAlignment="1" applyProtection="1">
      <alignment horizontal="right" vertical="center" wrapText="1"/>
      <protection hidden="1"/>
    </xf>
    <xf numFmtId="9" fontId="8" fillId="13" borderId="5" xfId="1" applyFont="1" applyFill="1" applyBorder="1" applyAlignment="1" applyProtection="1">
      <alignment horizontal="center" vertical="center" wrapText="1"/>
      <protection hidden="1"/>
    </xf>
    <xf numFmtId="9" fontId="8" fillId="5" borderId="69" xfId="1" applyNumberFormat="1" applyFont="1" applyFill="1" applyBorder="1" applyAlignment="1" applyProtection="1">
      <alignment horizontal="center" vertical="center" wrapText="1"/>
      <protection hidden="1"/>
    </xf>
    <xf numFmtId="9" fontId="8" fillId="5" borderId="41" xfId="1" applyFont="1" applyFill="1" applyBorder="1" applyAlignment="1" applyProtection="1">
      <alignment horizontal="center" vertical="center" wrapText="1"/>
      <protection hidden="1"/>
    </xf>
    <xf numFmtId="9" fontId="8" fillId="5" borderId="43" xfId="1" applyFont="1" applyFill="1" applyBorder="1" applyAlignment="1" applyProtection="1">
      <alignment horizontal="center" vertical="center" wrapText="1"/>
      <protection hidden="1"/>
    </xf>
    <xf numFmtId="9" fontId="8" fillId="13" borderId="54" xfId="1" applyFont="1" applyFill="1" applyBorder="1" applyAlignment="1" applyProtection="1">
      <alignment horizontal="center" vertical="center" wrapText="1"/>
      <protection hidden="1"/>
    </xf>
    <xf numFmtId="9" fontId="8" fillId="5" borderId="68" xfId="1" applyFont="1" applyFill="1" applyBorder="1" applyAlignment="1" applyProtection="1">
      <alignment horizontal="right" vertical="center" wrapText="1"/>
      <protection hidden="1"/>
    </xf>
    <xf numFmtId="9" fontId="8" fillId="5" borderId="70" xfId="3" applyFont="1" applyFill="1" applyBorder="1" applyAlignment="1" applyProtection="1">
      <alignment horizontal="center" vertical="center" wrapText="1"/>
      <protection hidden="1"/>
    </xf>
    <xf numFmtId="9" fontId="8" fillId="5" borderId="67" xfId="1" applyNumberFormat="1" applyFont="1" applyFill="1" applyBorder="1" applyAlignment="1" applyProtection="1">
      <alignment horizontal="right" vertical="center" wrapText="1"/>
      <protection hidden="1"/>
    </xf>
    <xf numFmtId="9" fontId="8" fillId="5" borderId="52" xfId="1" applyFont="1" applyFill="1" applyBorder="1" applyAlignment="1" applyProtection="1">
      <alignment horizontal="center" vertical="center" wrapText="1"/>
      <protection hidden="1"/>
    </xf>
    <xf numFmtId="9" fontId="8" fillId="5" borderId="69" xfId="1" applyFont="1" applyFill="1" applyBorder="1" applyAlignment="1" applyProtection="1">
      <alignment horizontal="center" vertical="center" wrapText="1"/>
      <protection hidden="1"/>
    </xf>
    <xf numFmtId="9" fontId="8" fillId="5" borderId="71" xfId="1" applyFont="1" applyFill="1" applyBorder="1" applyAlignment="1" applyProtection="1">
      <alignment horizontal="center" vertical="center" wrapText="1"/>
      <protection hidden="1"/>
    </xf>
    <xf numFmtId="1" fontId="8" fillId="12" borderId="41" xfId="2" applyNumberFormat="1" applyFont="1" applyFill="1" applyBorder="1" applyAlignment="1">
      <alignment horizontal="center" vertical="center" wrapText="1"/>
    </xf>
    <xf numFmtId="9" fontId="8" fillId="5" borderId="53" xfId="1" applyFont="1" applyFill="1" applyBorder="1" applyAlignment="1" applyProtection="1">
      <alignment horizontal="center" vertical="center" wrapText="1"/>
      <protection hidden="1"/>
    </xf>
    <xf numFmtId="9" fontId="3" fillId="0" borderId="0" xfId="2" applyNumberFormat="1" applyFont="1" applyFill="1" applyAlignment="1" applyProtection="1">
      <protection hidden="1"/>
    </xf>
    <xf numFmtId="0" fontId="8" fillId="5" borderId="42" xfId="2" applyFont="1" applyFill="1" applyBorder="1" applyAlignment="1" applyProtection="1">
      <alignment horizontal="center" vertical="center" wrapText="1"/>
      <protection hidden="1"/>
    </xf>
    <xf numFmtId="0" fontId="8" fillId="5" borderId="45" xfId="2" applyFont="1" applyFill="1" applyBorder="1" applyAlignment="1" applyProtection="1">
      <alignment vertical="center" wrapText="1"/>
      <protection hidden="1"/>
    </xf>
    <xf numFmtId="9" fontId="8" fillId="5" borderId="54" xfId="1" applyFont="1" applyFill="1" applyBorder="1" applyAlignment="1" applyProtection="1">
      <alignment horizontal="center" vertical="center" wrapText="1"/>
      <protection hidden="1"/>
    </xf>
    <xf numFmtId="0" fontId="8" fillId="5" borderId="41" xfId="2" applyFont="1" applyFill="1" applyBorder="1" applyAlignment="1" applyProtection="1">
      <alignment vertical="center" wrapText="1"/>
      <protection hidden="1"/>
    </xf>
    <xf numFmtId="0" fontId="8" fillId="5" borderId="41" xfId="2" applyFont="1" applyFill="1" applyBorder="1" applyAlignment="1" applyProtection="1">
      <alignment horizontal="center" vertical="center" wrapText="1"/>
      <protection hidden="1"/>
    </xf>
    <xf numFmtId="9" fontId="8" fillId="5" borderId="43" xfId="3" applyFont="1" applyFill="1" applyBorder="1" applyAlignment="1" applyProtection="1">
      <alignment horizontal="center" vertical="center" wrapText="1"/>
      <protection hidden="1"/>
    </xf>
    <xf numFmtId="9" fontId="8" fillId="5" borderId="73" xfId="1" applyFont="1" applyFill="1" applyBorder="1" applyAlignment="1" applyProtection="1">
      <alignment horizontal="right" vertical="center" wrapText="1"/>
      <protection hidden="1"/>
    </xf>
    <xf numFmtId="9" fontId="8" fillId="5" borderId="36" xfId="1" applyFont="1" applyFill="1" applyBorder="1" applyAlignment="1" applyProtection="1">
      <alignment horizontal="right" vertical="center" wrapText="1"/>
      <protection hidden="1"/>
    </xf>
    <xf numFmtId="9" fontId="8" fillId="5" borderId="38" xfId="1" applyFont="1" applyFill="1" applyBorder="1" applyAlignment="1" applyProtection="1">
      <alignment horizontal="right" vertical="center" wrapText="1"/>
      <protection hidden="1"/>
    </xf>
    <xf numFmtId="9" fontId="8" fillId="13" borderId="51" xfId="1" applyFont="1" applyFill="1" applyBorder="1" applyAlignment="1" applyProtection="1">
      <alignment horizontal="right" vertical="center" wrapText="1"/>
      <protection hidden="1"/>
    </xf>
    <xf numFmtId="9" fontId="8" fillId="5" borderId="74" xfId="1" applyFont="1" applyFill="1" applyBorder="1" applyAlignment="1" applyProtection="1">
      <alignment horizontal="right" vertical="center" wrapText="1"/>
      <protection hidden="1"/>
    </xf>
    <xf numFmtId="9" fontId="8" fillId="5" borderId="5" xfId="1" applyFont="1" applyFill="1" applyBorder="1" applyAlignment="1" applyProtection="1">
      <alignment horizontal="right" vertical="center" wrapText="1"/>
      <protection hidden="1"/>
    </xf>
    <xf numFmtId="9" fontId="8" fillId="13" borderId="52" xfId="1" applyFont="1" applyFill="1" applyBorder="1" applyAlignment="1" applyProtection="1">
      <alignment horizontal="right" vertical="center" wrapText="1"/>
      <protection hidden="1"/>
    </xf>
    <xf numFmtId="0" fontId="8" fillId="14" borderId="75" xfId="2" applyFont="1" applyFill="1" applyBorder="1" applyAlignment="1" applyProtection="1">
      <alignment horizontal="center" vertical="center" wrapText="1"/>
      <protection hidden="1"/>
    </xf>
    <xf numFmtId="9" fontId="8" fillId="5" borderId="34" xfId="1" applyFont="1" applyFill="1" applyBorder="1" applyAlignment="1" applyProtection="1">
      <alignment horizontal="right" vertical="center" wrapText="1"/>
      <protection hidden="1"/>
    </xf>
    <xf numFmtId="9" fontId="8" fillId="5" borderId="35" xfId="1" applyFont="1" applyFill="1" applyBorder="1" applyAlignment="1" applyProtection="1">
      <alignment horizontal="right" vertical="center" wrapText="1"/>
      <protection hidden="1"/>
    </xf>
    <xf numFmtId="9" fontId="8" fillId="13" borderId="3" xfId="1" applyFont="1" applyFill="1" applyBorder="1" applyAlignment="1" applyProtection="1">
      <alignment horizontal="center" vertical="center" wrapText="1"/>
      <protection hidden="1"/>
    </xf>
    <xf numFmtId="9" fontId="8" fillId="5" borderId="37" xfId="1" applyFont="1" applyFill="1" applyBorder="1" applyAlignment="1" applyProtection="1">
      <alignment horizontal="right" vertical="center" wrapText="1"/>
      <protection hidden="1"/>
    </xf>
    <xf numFmtId="9" fontId="8" fillId="13" borderId="2" xfId="1" applyFont="1" applyFill="1" applyBorder="1" applyAlignment="1" applyProtection="1">
      <alignment horizontal="center" vertical="center" wrapText="1"/>
      <protection hidden="1"/>
    </xf>
    <xf numFmtId="9" fontId="8" fillId="5" borderId="46" xfId="1" applyFont="1" applyFill="1" applyBorder="1" applyAlignment="1" applyProtection="1">
      <alignment horizontal="right" vertical="center" wrapText="1"/>
      <protection hidden="1"/>
    </xf>
    <xf numFmtId="9" fontId="8" fillId="5" borderId="47" xfId="1" applyFont="1" applyFill="1" applyBorder="1" applyAlignment="1" applyProtection="1">
      <alignment horizontal="right" vertical="center" wrapText="1"/>
      <protection hidden="1"/>
    </xf>
    <xf numFmtId="9" fontId="8" fillId="5" borderId="4" xfId="1" applyFont="1" applyFill="1" applyBorder="1" applyAlignment="1" applyProtection="1">
      <alignment horizontal="center" vertical="center" wrapText="1"/>
      <protection hidden="1"/>
    </xf>
    <xf numFmtId="9" fontId="8" fillId="5" borderId="79" xfId="1" applyFont="1" applyFill="1" applyBorder="1" applyAlignment="1" applyProtection="1">
      <alignment horizontal="right" vertical="center" wrapText="1"/>
      <protection hidden="1"/>
    </xf>
    <xf numFmtId="9" fontId="8" fillId="5" borderId="2" xfId="1" applyFont="1" applyFill="1" applyBorder="1" applyAlignment="1" applyProtection="1">
      <alignment horizontal="center" vertical="center" wrapText="1"/>
      <protection hidden="1"/>
    </xf>
    <xf numFmtId="0" fontId="8" fillId="5" borderId="69" xfId="2" applyFont="1" applyFill="1" applyBorder="1" applyAlignment="1" applyProtection="1">
      <alignment horizontal="center" vertical="center" wrapText="1"/>
      <protection hidden="1"/>
    </xf>
    <xf numFmtId="9" fontId="8" fillId="15" borderId="2" xfId="1" applyFont="1" applyFill="1" applyBorder="1" applyAlignment="1" applyProtection="1">
      <alignment horizontal="center" vertical="center" wrapText="1"/>
      <protection hidden="1"/>
    </xf>
    <xf numFmtId="9" fontId="8" fillId="15" borderId="5" xfId="1" applyFont="1" applyFill="1" applyBorder="1" applyAlignment="1" applyProtection="1">
      <alignment horizontal="center" vertical="center" wrapText="1"/>
      <protection hidden="1"/>
    </xf>
    <xf numFmtId="9" fontId="8" fillId="15" borderId="81" xfId="1" applyFont="1" applyFill="1" applyBorder="1" applyAlignment="1" applyProtection="1">
      <alignment horizontal="center" vertical="center" wrapText="1"/>
      <protection hidden="1"/>
    </xf>
    <xf numFmtId="9" fontId="8" fillId="5" borderId="40" xfId="1" applyFont="1" applyFill="1" applyBorder="1" applyAlignment="1" applyProtection="1">
      <alignment horizontal="right" vertical="center" wrapText="1"/>
      <protection hidden="1"/>
    </xf>
    <xf numFmtId="9" fontId="8" fillId="5" borderId="41" xfId="1" applyFont="1" applyFill="1" applyBorder="1" applyAlignment="1" applyProtection="1">
      <alignment horizontal="right" vertical="center" wrapText="1"/>
      <protection hidden="1"/>
    </xf>
    <xf numFmtId="9" fontId="8" fillId="5" borderId="5" xfId="1" applyFont="1" applyFill="1" applyBorder="1" applyAlignment="1" applyProtection="1">
      <alignment horizontal="center" vertical="center" wrapText="1"/>
      <protection hidden="1"/>
    </xf>
    <xf numFmtId="9" fontId="8" fillId="5" borderId="83" xfId="1" applyFont="1" applyFill="1" applyBorder="1" applyAlignment="1" applyProtection="1">
      <alignment horizontal="right" vertical="center" wrapText="1"/>
      <protection hidden="1"/>
    </xf>
    <xf numFmtId="9" fontId="8" fillId="5" borderId="84" xfId="1" applyFont="1" applyFill="1" applyBorder="1" applyAlignment="1" applyProtection="1">
      <alignment horizontal="right" vertical="center" wrapText="1"/>
      <protection hidden="1"/>
    </xf>
    <xf numFmtId="9" fontId="8" fillId="5" borderId="42" xfId="1" applyFont="1" applyFill="1" applyBorder="1" applyAlignment="1" applyProtection="1">
      <alignment horizontal="right" vertical="center" wrapText="1"/>
      <protection hidden="1"/>
    </xf>
    <xf numFmtId="9" fontId="8" fillId="5" borderId="51" xfId="1" applyFont="1" applyFill="1" applyBorder="1" applyAlignment="1" applyProtection="1">
      <alignment horizontal="center" vertical="center" wrapText="1"/>
      <protection hidden="1"/>
    </xf>
    <xf numFmtId="9" fontId="8" fillId="5" borderId="86" xfId="1" applyFont="1" applyFill="1" applyBorder="1" applyAlignment="1" applyProtection="1">
      <alignment horizontal="right" vertical="center" wrapText="1"/>
      <protection hidden="1"/>
    </xf>
    <xf numFmtId="9" fontId="8" fillId="5" borderId="87" xfId="1" applyFont="1" applyFill="1" applyBorder="1" applyAlignment="1" applyProtection="1">
      <alignment horizontal="right" vertical="center" wrapText="1"/>
      <protection hidden="1"/>
    </xf>
    <xf numFmtId="0" fontId="4" fillId="5" borderId="41" xfId="2" applyFont="1" applyFill="1" applyBorder="1" applyAlignment="1" applyProtection="1">
      <alignment horizontal="center" vertical="center" wrapText="1"/>
      <protection hidden="1"/>
    </xf>
    <xf numFmtId="0" fontId="4" fillId="12" borderId="41" xfId="2" applyFont="1" applyFill="1" applyBorder="1" applyAlignment="1">
      <alignment horizontal="center" vertical="center" wrapText="1"/>
    </xf>
    <xf numFmtId="9" fontId="8" fillId="15" borderId="3" xfId="1" applyFont="1" applyFill="1" applyBorder="1" applyAlignment="1" applyProtection="1">
      <alignment horizontal="center" vertical="center" wrapText="1"/>
      <protection hidden="1"/>
    </xf>
    <xf numFmtId="9" fontId="8" fillId="5" borderId="3" xfId="1" applyFont="1" applyFill="1" applyBorder="1" applyAlignment="1" applyProtection="1">
      <alignment horizontal="center" vertical="center" wrapText="1"/>
      <protection hidden="1"/>
    </xf>
    <xf numFmtId="9" fontId="8" fillId="5" borderId="43" xfId="1" applyFont="1" applyFill="1" applyBorder="1" applyAlignment="1" applyProtection="1">
      <alignment horizontal="right" vertical="center" wrapText="1"/>
      <protection hidden="1"/>
    </xf>
    <xf numFmtId="9" fontId="8" fillId="15" borderId="24" xfId="1" applyFont="1" applyFill="1" applyBorder="1" applyAlignment="1" applyProtection="1">
      <alignment horizontal="center" vertical="center" wrapText="1"/>
      <protection hidden="1"/>
    </xf>
    <xf numFmtId="9" fontId="8" fillId="5" borderId="88" xfId="1" applyFont="1" applyFill="1" applyBorder="1" applyAlignment="1" applyProtection="1">
      <alignment horizontal="right" vertical="center" wrapText="1"/>
      <protection hidden="1"/>
    </xf>
    <xf numFmtId="9" fontId="8" fillId="5" borderId="0" xfId="1" applyFont="1" applyFill="1" applyBorder="1" applyAlignment="1" applyProtection="1">
      <alignment horizontal="center" vertical="center" wrapText="1"/>
      <protection hidden="1"/>
    </xf>
    <xf numFmtId="10" fontId="8" fillId="12" borderId="41" xfId="2" applyNumberFormat="1" applyFont="1" applyFill="1" applyBorder="1" applyAlignment="1">
      <alignment horizontal="center" vertical="center" wrapText="1"/>
    </xf>
    <xf numFmtId="9" fontId="8" fillId="5" borderId="35" xfId="1" quotePrefix="1" applyFont="1" applyFill="1" applyBorder="1" applyAlignment="1" applyProtection="1">
      <alignment horizontal="right" vertical="center" wrapText="1"/>
      <protection hidden="1"/>
    </xf>
    <xf numFmtId="9" fontId="8" fillId="15" borderId="1" xfId="1" applyFont="1" applyFill="1" applyBorder="1" applyAlignment="1" applyProtection="1">
      <alignment horizontal="center" vertical="center" wrapText="1"/>
      <protection hidden="1"/>
    </xf>
    <xf numFmtId="9" fontId="8" fillId="5" borderId="37" xfId="1" quotePrefix="1" applyFont="1" applyFill="1" applyBorder="1" applyAlignment="1" applyProtection="1">
      <alignment horizontal="right" vertical="center" wrapText="1"/>
      <protection hidden="1"/>
    </xf>
    <xf numFmtId="9" fontId="8" fillId="5" borderId="76" xfId="1" quotePrefix="1" applyFont="1" applyFill="1" applyBorder="1" applyAlignment="1" applyProtection="1">
      <alignment horizontal="right" vertical="center" wrapText="1"/>
      <protection hidden="1"/>
    </xf>
    <xf numFmtId="9" fontId="8" fillId="5" borderId="41" xfId="1" quotePrefix="1" applyFont="1" applyFill="1" applyBorder="1" applyAlignment="1" applyProtection="1">
      <alignment horizontal="right" vertical="center" wrapText="1"/>
      <protection hidden="1"/>
    </xf>
    <xf numFmtId="9" fontId="8" fillId="5" borderId="43" xfId="1" quotePrefix="1" applyFont="1" applyFill="1" applyBorder="1" applyAlignment="1" applyProtection="1">
      <alignment horizontal="right" vertical="center" wrapText="1"/>
      <protection hidden="1"/>
    </xf>
    <xf numFmtId="9" fontId="8" fillId="5" borderId="75" xfId="1" quotePrefix="1" applyFont="1" applyFill="1" applyBorder="1" applyAlignment="1" applyProtection="1">
      <alignment horizontal="right" vertical="center" wrapText="1"/>
      <protection hidden="1"/>
    </xf>
    <xf numFmtId="10" fontId="8" fillId="5" borderId="83" xfId="1" applyNumberFormat="1" applyFont="1" applyFill="1" applyBorder="1" applyAlignment="1" applyProtection="1">
      <alignment horizontal="right" vertical="center" wrapText="1"/>
      <protection hidden="1"/>
    </xf>
    <xf numFmtId="9" fontId="8" fillId="5" borderId="84" xfId="1" quotePrefix="1" applyFont="1" applyFill="1" applyBorder="1" applyAlignment="1" applyProtection="1">
      <alignment horizontal="right" vertical="center" wrapText="1"/>
      <protection hidden="1"/>
    </xf>
    <xf numFmtId="9" fontId="8" fillId="5" borderId="88" xfId="1" quotePrefix="1" applyFont="1" applyFill="1" applyBorder="1" applyAlignment="1" applyProtection="1">
      <alignment horizontal="right" vertical="center" wrapText="1"/>
      <protection hidden="1"/>
    </xf>
    <xf numFmtId="9" fontId="8" fillId="5" borderId="85" xfId="1" quotePrefix="1" applyFont="1" applyFill="1" applyBorder="1" applyAlignment="1" applyProtection="1">
      <alignment horizontal="right" vertical="center" wrapText="1"/>
      <protection hidden="1"/>
    </xf>
    <xf numFmtId="0" fontId="4" fillId="16" borderId="41" xfId="2" applyFont="1" applyFill="1" applyBorder="1" applyAlignment="1" applyProtection="1">
      <alignment horizontal="center" vertical="center" wrapText="1"/>
      <protection hidden="1"/>
    </xf>
    <xf numFmtId="0" fontId="8" fillId="5" borderId="41" xfId="2" applyFont="1" applyFill="1" applyBorder="1" applyAlignment="1" applyProtection="1">
      <alignment horizontal="center" vertical="center" wrapText="1"/>
    </xf>
    <xf numFmtId="9" fontId="8" fillId="5" borderId="41" xfId="2" applyNumberFormat="1" applyFont="1" applyFill="1" applyBorder="1" applyAlignment="1" applyProtection="1">
      <alignment horizontal="center" vertical="center" wrapText="1"/>
      <protection hidden="1"/>
    </xf>
    <xf numFmtId="164" fontId="8" fillId="5" borderId="43" xfId="2" applyNumberFormat="1" applyFont="1" applyFill="1" applyBorder="1" applyAlignment="1" applyProtection="1">
      <alignment horizontal="center" vertical="center" wrapText="1"/>
      <protection hidden="1"/>
    </xf>
    <xf numFmtId="9" fontId="8" fillId="5" borderId="38" xfId="1" applyFont="1" applyFill="1" applyBorder="1" applyAlignment="1" applyProtection="1">
      <alignment horizontal="center" vertical="center" wrapText="1"/>
      <protection hidden="1"/>
    </xf>
    <xf numFmtId="9" fontId="8" fillId="15" borderId="4" xfId="1" applyFont="1" applyFill="1" applyBorder="1" applyAlignment="1" applyProtection="1">
      <alignment horizontal="center" vertical="center" wrapText="1"/>
      <protection hidden="1"/>
    </xf>
    <xf numFmtId="9" fontId="4" fillId="5" borderId="34" xfId="1" applyFont="1" applyFill="1" applyBorder="1" applyAlignment="1" applyProtection="1">
      <alignment horizontal="right" vertical="center" wrapText="1"/>
      <protection hidden="1"/>
    </xf>
    <xf numFmtId="9" fontId="4" fillId="5" borderId="41" xfId="2" applyNumberFormat="1" applyFont="1" applyFill="1" applyBorder="1" applyAlignment="1" applyProtection="1">
      <alignment horizontal="center" vertical="center" wrapText="1"/>
      <protection hidden="1"/>
    </xf>
    <xf numFmtId="10" fontId="8" fillId="5" borderId="41" xfId="2" applyNumberFormat="1" applyFont="1" applyFill="1" applyBorder="1" applyAlignment="1" applyProtection="1">
      <alignment horizontal="center" vertical="center" wrapText="1"/>
      <protection hidden="1"/>
    </xf>
    <xf numFmtId="9" fontId="4" fillId="5" borderId="35" xfId="1" applyFont="1" applyFill="1" applyBorder="1" applyAlignment="1" applyProtection="1">
      <alignment horizontal="right" vertical="center" wrapText="1"/>
      <protection hidden="1"/>
    </xf>
    <xf numFmtId="9" fontId="4" fillId="15" borderId="4" xfId="1" applyFont="1" applyFill="1" applyBorder="1" applyAlignment="1" applyProtection="1">
      <alignment horizontal="center" vertical="center" wrapText="1"/>
      <protection hidden="1"/>
    </xf>
    <xf numFmtId="9" fontId="4" fillId="5" borderId="37" xfId="1" applyFont="1" applyFill="1" applyBorder="1" applyAlignment="1" applyProtection="1">
      <alignment horizontal="right" vertical="center" wrapText="1"/>
      <protection hidden="1"/>
    </xf>
    <xf numFmtId="9" fontId="4" fillId="15" borderId="2" xfId="1" applyFont="1" applyFill="1" applyBorder="1" applyAlignment="1" applyProtection="1">
      <alignment horizontal="center" vertical="center" wrapText="1"/>
      <protection hidden="1"/>
    </xf>
    <xf numFmtId="9" fontId="4" fillId="5" borderId="40" xfId="1" applyFont="1" applyFill="1" applyBorder="1" applyAlignment="1" applyProtection="1">
      <alignment horizontal="right" vertical="center" wrapText="1"/>
      <protection hidden="1"/>
    </xf>
    <xf numFmtId="9" fontId="4" fillId="5" borderId="41" xfId="1" applyFont="1" applyFill="1" applyBorder="1" applyAlignment="1" applyProtection="1">
      <alignment horizontal="right" vertical="center" wrapText="1"/>
      <protection hidden="1"/>
    </xf>
    <xf numFmtId="9" fontId="4" fillId="5" borderId="4" xfId="1" applyFont="1" applyFill="1" applyBorder="1" applyAlignment="1" applyProtection="1">
      <alignment vertical="center" wrapText="1"/>
      <protection hidden="1"/>
    </xf>
    <xf numFmtId="9" fontId="4" fillId="5" borderId="43" xfId="1" applyFont="1" applyFill="1" applyBorder="1" applyAlignment="1" applyProtection="1">
      <alignment horizontal="right" vertical="center" wrapText="1"/>
      <protection hidden="1"/>
    </xf>
    <xf numFmtId="9" fontId="4" fillId="5" borderId="4" xfId="1" applyFont="1" applyFill="1" applyBorder="1" applyAlignment="1" applyProtection="1">
      <alignment horizontal="center" vertical="center" wrapText="1"/>
      <protection hidden="1"/>
    </xf>
    <xf numFmtId="9" fontId="4" fillId="5" borderId="71" xfId="1" applyFont="1" applyFill="1" applyBorder="1" applyAlignment="1" applyProtection="1">
      <alignment horizontal="center" vertical="center" wrapText="1"/>
      <protection hidden="1"/>
    </xf>
    <xf numFmtId="9" fontId="4" fillId="5" borderId="0" xfId="1" applyFont="1" applyFill="1" applyBorder="1" applyAlignment="1" applyProtection="1">
      <alignment vertical="center" wrapText="1"/>
      <protection hidden="1"/>
    </xf>
    <xf numFmtId="9" fontId="4" fillId="5" borderId="0" xfId="1" applyFont="1" applyFill="1" applyBorder="1" applyAlignment="1" applyProtection="1">
      <alignment horizontal="center" vertical="center" wrapText="1"/>
      <protection hidden="1"/>
    </xf>
    <xf numFmtId="9" fontId="4" fillId="5" borderId="46" xfId="1" applyFont="1" applyFill="1" applyBorder="1" applyAlignment="1" applyProtection="1">
      <alignment horizontal="right" vertical="center" wrapText="1"/>
      <protection hidden="1"/>
    </xf>
    <xf numFmtId="9" fontId="4" fillId="5" borderId="47" xfId="1" applyFont="1" applyFill="1" applyBorder="1" applyAlignment="1" applyProtection="1">
      <alignment horizontal="right" vertical="center" wrapText="1"/>
      <protection hidden="1"/>
    </xf>
    <xf numFmtId="9" fontId="4" fillId="5" borderId="24" xfId="1" applyFont="1" applyFill="1" applyBorder="1" applyAlignment="1" applyProtection="1">
      <alignment vertical="center" wrapText="1"/>
      <protection hidden="1"/>
    </xf>
    <xf numFmtId="9" fontId="4" fillId="5" borderId="83" xfId="1" applyFont="1" applyFill="1" applyBorder="1" applyAlignment="1" applyProtection="1">
      <alignment horizontal="right" vertical="center" wrapText="1"/>
      <protection hidden="1"/>
    </xf>
    <xf numFmtId="9" fontId="4" fillId="5" borderId="84" xfId="1" applyFont="1" applyFill="1" applyBorder="1" applyAlignment="1" applyProtection="1">
      <alignment horizontal="right" vertical="center" wrapText="1"/>
      <protection hidden="1"/>
    </xf>
    <xf numFmtId="9" fontId="4" fillId="5" borderId="88" xfId="1" applyFont="1" applyFill="1" applyBorder="1" applyAlignment="1" applyProtection="1">
      <alignment horizontal="right" vertical="center" wrapText="1"/>
      <protection hidden="1"/>
    </xf>
    <xf numFmtId="9" fontId="4" fillId="5" borderId="24" xfId="1" applyFont="1" applyFill="1" applyBorder="1" applyAlignment="1" applyProtection="1">
      <alignment horizontal="center" vertical="center" wrapText="1"/>
      <protection hidden="1"/>
    </xf>
    <xf numFmtId="9" fontId="24" fillId="5" borderId="41" xfId="2" applyNumberFormat="1" applyFont="1" applyFill="1" applyBorder="1" applyAlignment="1" applyProtection="1">
      <alignment horizontal="center" vertical="center" wrapText="1"/>
      <protection hidden="1"/>
    </xf>
    <xf numFmtId="9" fontId="4" fillId="5" borderId="67" xfId="1" applyFont="1" applyFill="1" applyBorder="1" applyAlignment="1" applyProtection="1">
      <alignment horizontal="right" vertical="center" wrapText="1"/>
      <protection hidden="1"/>
    </xf>
    <xf numFmtId="9" fontId="4" fillId="5" borderId="45" xfId="1" applyFont="1" applyFill="1" applyBorder="1" applyAlignment="1" applyProtection="1">
      <alignment horizontal="right" vertical="center" wrapText="1"/>
      <protection hidden="1"/>
    </xf>
    <xf numFmtId="9" fontId="4" fillId="15" borderId="89" xfId="1" applyFont="1" applyFill="1" applyBorder="1" applyAlignment="1" applyProtection="1">
      <alignment horizontal="center" vertical="center" wrapText="1"/>
      <protection hidden="1"/>
    </xf>
    <xf numFmtId="9" fontId="4" fillId="15" borderId="24" xfId="1" applyFont="1" applyFill="1" applyBorder="1" applyAlignment="1" applyProtection="1">
      <alignment horizontal="center" vertical="center" wrapText="1"/>
      <protection hidden="1"/>
    </xf>
    <xf numFmtId="0" fontId="24" fillId="5" borderId="41" xfId="2" applyFont="1" applyFill="1" applyBorder="1" applyAlignment="1" applyProtection="1">
      <alignment horizontal="center" vertical="center" wrapText="1"/>
      <protection hidden="1"/>
    </xf>
    <xf numFmtId="0" fontId="4" fillId="5" borderId="84" xfId="2" applyFont="1" applyFill="1" applyBorder="1" applyAlignment="1" applyProtection="1">
      <alignment horizontal="center" vertical="center" wrapText="1"/>
      <protection hidden="1"/>
    </xf>
    <xf numFmtId="0" fontId="8" fillId="5" borderId="84" xfId="2" applyFont="1" applyFill="1" applyBorder="1" applyAlignment="1" applyProtection="1">
      <alignment horizontal="center" vertical="center" wrapText="1"/>
      <protection hidden="1"/>
    </xf>
    <xf numFmtId="9" fontId="24" fillId="5" borderId="84" xfId="2" applyNumberFormat="1" applyFont="1" applyFill="1" applyBorder="1" applyAlignment="1" applyProtection="1">
      <alignment horizontal="center" vertical="center" wrapText="1"/>
      <protection hidden="1"/>
    </xf>
    <xf numFmtId="9" fontId="4" fillId="5" borderId="86" xfId="1" applyFont="1" applyFill="1" applyBorder="1" applyAlignment="1" applyProtection="1">
      <alignment horizontal="right" vertical="center" wrapText="1"/>
      <protection hidden="1"/>
    </xf>
    <xf numFmtId="9" fontId="4" fillId="5" borderId="42" xfId="1" applyFont="1" applyFill="1" applyBorder="1" applyAlignment="1" applyProtection="1">
      <alignment horizontal="right" vertical="center" wrapText="1"/>
      <protection hidden="1"/>
    </xf>
    <xf numFmtId="0" fontId="8" fillId="6" borderId="35" xfId="2" applyFont="1" applyFill="1" applyBorder="1" applyAlignment="1" applyProtection="1">
      <alignment horizontal="center" vertical="center" wrapText="1"/>
      <protection hidden="1"/>
    </xf>
    <xf numFmtId="0" fontId="3" fillId="6" borderId="35" xfId="2" applyFont="1" applyFill="1" applyBorder="1" applyAlignment="1" applyProtection="1">
      <alignment horizontal="center" vertical="center" wrapText="1"/>
      <protection hidden="1"/>
    </xf>
    <xf numFmtId="9" fontId="8" fillId="6" borderId="35" xfId="3" applyFont="1" applyFill="1" applyBorder="1" applyAlignment="1" applyProtection="1">
      <alignment horizontal="center" vertical="center" wrapText="1"/>
      <protection hidden="1"/>
    </xf>
    <xf numFmtId="9" fontId="8" fillId="6" borderId="90" xfId="1" applyFont="1" applyFill="1" applyBorder="1" applyAlignment="1" applyProtection="1">
      <alignment horizontal="center" vertical="center" wrapText="1"/>
      <protection hidden="1"/>
    </xf>
    <xf numFmtId="9" fontId="8" fillId="6" borderId="35" xfId="1" applyFont="1" applyFill="1" applyBorder="1" applyAlignment="1" applyProtection="1">
      <alignment horizontal="center" vertical="center" wrapText="1"/>
      <protection hidden="1"/>
    </xf>
    <xf numFmtId="9" fontId="8" fillId="18" borderId="4" xfId="1" applyFont="1" applyFill="1" applyBorder="1" applyAlignment="1" applyProtection="1">
      <alignment horizontal="center" vertical="center" wrapText="1"/>
      <protection hidden="1"/>
    </xf>
    <xf numFmtId="9" fontId="8" fillId="6" borderId="34" xfId="1" applyFont="1" applyFill="1" applyBorder="1" applyAlignment="1" applyProtection="1">
      <alignment horizontal="right" vertical="center" wrapText="1"/>
      <protection hidden="1"/>
    </xf>
    <xf numFmtId="9" fontId="8" fillId="6" borderId="35" xfId="1" applyFont="1" applyFill="1" applyBorder="1" applyAlignment="1" applyProtection="1">
      <alignment horizontal="right" vertical="center" wrapText="1"/>
      <protection hidden="1"/>
    </xf>
    <xf numFmtId="9" fontId="8" fillId="6" borderId="37" xfId="1" applyFont="1" applyFill="1" applyBorder="1" applyAlignment="1" applyProtection="1">
      <alignment horizontal="right" vertical="center" wrapText="1"/>
      <protection hidden="1"/>
    </xf>
    <xf numFmtId="9" fontId="8" fillId="18" borderId="3" xfId="1" applyFont="1" applyFill="1" applyBorder="1" applyAlignment="1" applyProtection="1">
      <alignment horizontal="center" vertical="center" wrapText="1"/>
      <protection hidden="1"/>
    </xf>
    <xf numFmtId="9" fontId="8" fillId="18" borderId="2" xfId="1" applyFont="1" applyFill="1" applyBorder="1" applyAlignment="1" applyProtection="1">
      <alignment horizontal="center" vertical="center" wrapText="1"/>
      <protection hidden="1"/>
    </xf>
    <xf numFmtId="9" fontId="8" fillId="6" borderId="40" xfId="3" applyFont="1" applyFill="1" applyBorder="1" applyAlignment="1" applyProtection="1">
      <alignment horizontal="center" vertical="center" wrapText="1"/>
      <protection hidden="1"/>
    </xf>
    <xf numFmtId="0" fontId="8" fillId="6" borderId="41" xfId="2" applyFont="1" applyFill="1" applyBorder="1" applyAlignment="1" applyProtection="1">
      <alignment horizontal="center" vertical="center" wrapText="1"/>
      <protection hidden="1"/>
    </xf>
    <xf numFmtId="0" fontId="3" fillId="6" borderId="41" xfId="2" applyFont="1" applyFill="1" applyBorder="1" applyAlignment="1" applyProtection="1">
      <alignment horizontal="center" vertical="center" wrapText="1"/>
      <protection hidden="1"/>
    </xf>
    <xf numFmtId="9" fontId="8" fillId="6" borderId="41" xfId="3" applyFont="1" applyFill="1" applyBorder="1" applyAlignment="1" applyProtection="1">
      <alignment horizontal="center" vertical="center" wrapText="1"/>
      <protection hidden="1"/>
    </xf>
    <xf numFmtId="9" fontId="8" fillId="6" borderId="69" xfId="1" applyFont="1" applyFill="1" applyBorder="1" applyAlignment="1" applyProtection="1">
      <alignment horizontal="center" vertical="center" wrapText="1"/>
      <protection hidden="1"/>
    </xf>
    <xf numFmtId="9" fontId="8" fillId="6" borderId="41" xfId="1" applyFont="1" applyFill="1" applyBorder="1" applyAlignment="1" applyProtection="1">
      <alignment horizontal="center" vertical="center" wrapText="1"/>
      <protection hidden="1"/>
    </xf>
    <xf numFmtId="9" fontId="8" fillId="6" borderId="4" xfId="1" applyFont="1" applyFill="1" applyBorder="1" applyAlignment="1" applyProtection="1">
      <alignment horizontal="center" vertical="center" wrapText="1"/>
      <protection hidden="1"/>
    </xf>
    <xf numFmtId="9" fontId="8" fillId="6" borderId="40" xfId="1" applyFont="1" applyFill="1" applyBorder="1" applyAlignment="1" applyProtection="1">
      <alignment horizontal="right" vertical="center" wrapText="1"/>
      <protection hidden="1"/>
    </xf>
    <xf numFmtId="9" fontId="8" fillId="6" borderId="41" xfId="1" applyFont="1" applyFill="1" applyBorder="1" applyAlignment="1" applyProtection="1">
      <alignment horizontal="right" vertical="center" wrapText="1"/>
      <protection hidden="1"/>
    </xf>
    <xf numFmtId="9" fontId="8" fillId="6" borderId="43" xfId="1" applyFont="1" applyFill="1" applyBorder="1" applyAlignment="1" applyProtection="1">
      <alignment horizontal="right" vertical="center" wrapText="1"/>
      <protection hidden="1"/>
    </xf>
    <xf numFmtId="9" fontId="8" fillId="6" borderId="71" xfId="1" applyFont="1" applyFill="1" applyBorder="1" applyAlignment="1" applyProtection="1">
      <alignment horizontal="center" vertical="center" wrapText="1"/>
      <protection hidden="1"/>
    </xf>
    <xf numFmtId="9" fontId="8" fillId="6" borderId="91" xfId="3" applyFont="1" applyFill="1" applyBorder="1" applyAlignment="1" applyProtection="1">
      <alignment horizontal="center" vertical="center" wrapText="1"/>
      <protection hidden="1"/>
    </xf>
    <xf numFmtId="9" fontId="8" fillId="6" borderId="0" xfId="1" applyFont="1" applyFill="1" applyBorder="1" applyAlignment="1" applyProtection="1">
      <alignment horizontal="center" vertical="center" wrapText="1"/>
      <protection hidden="1"/>
    </xf>
    <xf numFmtId="9" fontId="8" fillId="6" borderId="24" xfId="1" applyFont="1" applyFill="1" applyBorder="1" applyAlignment="1" applyProtection="1">
      <alignment horizontal="center" vertical="center" wrapText="1"/>
      <protection hidden="1"/>
    </xf>
    <xf numFmtId="9" fontId="8" fillId="18" borderId="24" xfId="1" applyFont="1" applyFill="1" applyBorder="1" applyAlignment="1" applyProtection="1">
      <alignment horizontal="center" vertical="center" wrapText="1"/>
      <protection hidden="1"/>
    </xf>
    <xf numFmtId="0" fontId="8" fillId="6" borderId="47" xfId="2" applyFont="1" applyFill="1" applyBorder="1" applyAlignment="1" applyProtection="1">
      <alignment horizontal="center" vertical="center" wrapText="1"/>
      <protection hidden="1"/>
    </xf>
    <xf numFmtId="0" fontId="3" fillId="6" borderId="47" xfId="2" applyFont="1" applyFill="1" applyBorder="1" applyAlignment="1" applyProtection="1">
      <alignment horizontal="center" vertical="center" wrapText="1"/>
      <protection hidden="1"/>
    </xf>
    <xf numFmtId="9" fontId="8" fillId="6" borderId="47" xfId="2" applyNumberFormat="1" applyFont="1" applyFill="1" applyBorder="1" applyAlignment="1" applyProtection="1">
      <alignment horizontal="center" vertical="center" wrapText="1"/>
      <protection hidden="1"/>
    </xf>
    <xf numFmtId="9" fontId="8" fillId="6" borderId="101" xfId="1" applyFont="1" applyFill="1" applyBorder="1" applyAlignment="1" applyProtection="1">
      <alignment horizontal="right" vertical="center" wrapText="1"/>
      <protection hidden="1"/>
    </xf>
    <xf numFmtId="9" fontId="8" fillId="6" borderId="47" xfId="1" applyFont="1" applyFill="1" applyBorder="1" applyAlignment="1" applyProtection="1">
      <alignment horizontal="right" vertical="center" wrapText="1"/>
      <protection hidden="1"/>
    </xf>
    <xf numFmtId="9" fontId="8" fillId="6" borderId="83" xfId="1" applyFont="1" applyFill="1" applyBorder="1" applyAlignment="1" applyProtection="1">
      <alignment horizontal="right" vertical="center" wrapText="1"/>
      <protection hidden="1"/>
    </xf>
    <xf numFmtId="9" fontId="8" fillId="6" borderId="84" xfId="1" applyFont="1" applyFill="1" applyBorder="1" applyAlignment="1" applyProtection="1">
      <alignment horizontal="right" vertical="center" wrapText="1"/>
      <protection hidden="1"/>
    </xf>
    <xf numFmtId="9" fontId="8" fillId="6" borderId="88" xfId="1" applyFont="1" applyFill="1" applyBorder="1" applyAlignment="1" applyProtection="1">
      <alignment horizontal="right" vertical="center" wrapText="1"/>
      <protection hidden="1"/>
    </xf>
    <xf numFmtId="0" fontId="8" fillId="21" borderId="103" xfId="2" applyFont="1" applyFill="1" applyBorder="1" applyAlignment="1" applyProtection="1">
      <alignment horizontal="center" vertical="center" wrapText="1"/>
      <protection hidden="1"/>
    </xf>
    <xf numFmtId="9" fontId="8" fillId="7" borderId="102" xfId="2" applyNumberFormat="1" applyFont="1" applyFill="1" applyBorder="1" applyAlignment="1" applyProtection="1">
      <alignment horizontal="center" vertical="center" wrapText="1"/>
      <protection hidden="1"/>
    </xf>
    <xf numFmtId="9" fontId="8" fillId="21" borderId="67" xfId="1" applyFont="1" applyFill="1" applyBorder="1" applyAlignment="1" applyProtection="1">
      <alignment horizontal="right" vertical="center" wrapText="1"/>
      <protection hidden="1"/>
    </xf>
    <xf numFmtId="9" fontId="8" fillId="21" borderId="45" xfId="1" applyFont="1" applyFill="1" applyBorder="1" applyAlignment="1" applyProtection="1">
      <alignment horizontal="right" vertical="center" wrapText="1"/>
      <protection hidden="1"/>
    </xf>
    <xf numFmtId="9" fontId="8" fillId="22" borderId="4" xfId="1" applyFont="1" applyFill="1" applyBorder="1" applyAlignment="1" applyProtection="1">
      <alignment horizontal="center" vertical="center" wrapText="1"/>
      <protection hidden="1"/>
    </xf>
    <xf numFmtId="9" fontId="8" fillId="21" borderId="34" xfId="1" applyFont="1" applyFill="1" applyBorder="1" applyAlignment="1" applyProtection="1">
      <alignment horizontal="right" vertical="center" wrapText="1"/>
      <protection hidden="1"/>
    </xf>
    <xf numFmtId="9" fontId="8" fillId="21" borderId="35" xfId="1" applyFont="1" applyFill="1" applyBorder="1" applyAlignment="1" applyProtection="1">
      <alignment horizontal="right" vertical="center" wrapText="1"/>
      <protection hidden="1"/>
    </xf>
    <xf numFmtId="9" fontId="8" fillId="21" borderId="37" xfId="1" applyFont="1" applyFill="1" applyBorder="1" applyAlignment="1" applyProtection="1">
      <alignment horizontal="right" vertical="center" wrapText="1"/>
      <protection hidden="1"/>
    </xf>
    <xf numFmtId="9" fontId="8" fillId="22" borderId="2" xfId="1" applyFont="1" applyFill="1" applyBorder="1" applyAlignment="1" applyProtection="1">
      <alignment horizontal="center" vertical="center" wrapText="1"/>
      <protection hidden="1"/>
    </xf>
    <xf numFmtId="9" fontId="8" fillId="21" borderId="98" xfId="3" applyFont="1" applyFill="1" applyBorder="1" applyAlignment="1" applyProtection="1">
      <alignment horizontal="center" vertical="center" wrapText="1"/>
      <protection hidden="1"/>
    </xf>
    <xf numFmtId="0" fontId="8" fillId="7" borderId="105" xfId="2" applyFont="1" applyFill="1" applyBorder="1" applyAlignment="1" applyProtection="1">
      <alignment horizontal="center" vertical="center" wrapText="1"/>
      <protection hidden="1"/>
    </xf>
    <xf numFmtId="0" fontId="8" fillId="7" borderId="106" xfId="2" applyFont="1" applyFill="1" applyBorder="1" applyAlignment="1" applyProtection="1">
      <alignment horizontal="center" vertical="center" wrapText="1"/>
      <protection hidden="1"/>
    </xf>
    <xf numFmtId="9" fontId="8" fillId="7" borderId="107" xfId="2" applyNumberFormat="1" applyFont="1" applyFill="1" applyBorder="1" applyAlignment="1" applyProtection="1">
      <alignment horizontal="center" vertical="center" wrapText="1"/>
      <protection hidden="1"/>
    </xf>
    <xf numFmtId="9" fontId="8" fillId="21" borderId="40" xfId="1" applyFont="1" applyFill="1" applyBorder="1" applyAlignment="1" applyProtection="1">
      <alignment horizontal="right" vertical="center" wrapText="1"/>
      <protection hidden="1"/>
    </xf>
    <xf numFmtId="9" fontId="8" fillId="21" borderId="41" xfId="1" applyFont="1" applyFill="1" applyBorder="1" applyAlignment="1" applyProtection="1">
      <alignment horizontal="right" vertical="center" wrapText="1"/>
      <protection hidden="1"/>
    </xf>
    <xf numFmtId="9" fontId="8" fillId="21" borderId="4" xfId="1" applyFont="1" applyFill="1" applyBorder="1" applyAlignment="1" applyProtection="1">
      <alignment horizontal="center" vertical="center" wrapText="1"/>
      <protection hidden="1"/>
    </xf>
    <xf numFmtId="9" fontId="8" fillId="21" borderId="43" xfId="1" applyFont="1" applyFill="1" applyBorder="1" applyAlignment="1" applyProtection="1">
      <alignment horizontal="right" vertical="center" wrapText="1"/>
      <protection hidden="1"/>
    </xf>
    <xf numFmtId="9" fontId="8" fillId="21" borderId="71" xfId="1" applyFont="1" applyFill="1" applyBorder="1" applyAlignment="1" applyProtection="1">
      <alignment horizontal="center" vertical="center" wrapText="1"/>
      <protection hidden="1"/>
    </xf>
    <xf numFmtId="0" fontId="8" fillId="7" borderId="99" xfId="2" applyFont="1" applyFill="1" applyBorder="1" applyAlignment="1" applyProtection="1">
      <alignment horizontal="center" vertical="center" wrapText="1"/>
      <protection hidden="1"/>
    </xf>
    <xf numFmtId="9" fontId="8" fillId="21" borderId="83" xfId="1" applyFont="1" applyFill="1" applyBorder="1" applyAlignment="1" applyProtection="1">
      <alignment horizontal="right" vertical="center" wrapText="1"/>
      <protection hidden="1"/>
    </xf>
    <xf numFmtId="9" fontId="8" fillId="21" borderId="84" xfId="1" applyFont="1" applyFill="1" applyBorder="1" applyAlignment="1" applyProtection="1">
      <alignment horizontal="right" vertical="center" wrapText="1"/>
      <protection hidden="1"/>
    </xf>
    <xf numFmtId="9" fontId="8" fillId="21" borderId="24" xfId="1" applyFont="1" applyFill="1" applyBorder="1" applyAlignment="1" applyProtection="1">
      <alignment horizontal="center" vertical="center" wrapText="1"/>
      <protection hidden="1"/>
    </xf>
    <xf numFmtId="9" fontId="8" fillId="21" borderId="88" xfId="1" applyFont="1" applyFill="1" applyBorder="1" applyAlignment="1" applyProtection="1">
      <alignment horizontal="right" vertical="center" wrapText="1"/>
      <protection hidden="1"/>
    </xf>
    <xf numFmtId="0" fontId="8" fillId="21" borderId="109" xfId="2" applyFont="1" applyFill="1" applyBorder="1" applyAlignment="1" applyProtection="1">
      <alignment horizontal="center" vertical="center" wrapText="1"/>
      <protection hidden="1"/>
    </xf>
    <xf numFmtId="0" fontId="8" fillId="7" borderId="109" xfId="2" applyFont="1" applyFill="1" applyBorder="1" applyAlignment="1" applyProtection="1">
      <alignment horizontal="center" vertical="center" wrapText="1"/>
      <protection hidden="1"/>
    </xf>
    <xf numFmtId="9" fontId="8" fillId="7" borderId="110" xfId="2" applyNumberFormat="1" applyFont="1" applyFill="1" applyBorder="1" applyAlignment="1" applyProtection="1">
      <alignment horizontal="center" vertical="center" wrapText="1"/>
      <protection hidden="1"/>
    </xf>
    <xf numFmtId="9" fontId="8" fillId="22" borderId="24" xfId="1" applyFont="1" applyFill="1" applyBorder="1" applyAlignment="1" applyProtection="1">
      <alignment horizontal="center" vertical="center" wrapText="1"/>
      <protection hidden="1"/>
    </xf>
    <xf numFmtId="9" fontId="8" fillId="7" borderId="41" xfId="2" applyNumberFormat="1" applyFont="1" applyFill="1" applyBorder="1" applyAlignment="1" applyProtection="1">
      <alignment horizontal="center" vertical="center" wrapText="1"/>
      <protection hidden="1"/>
    </xf>
    <xf numFmtId="9" fontId="8" fillId="21" borderId="0" xfId="1" applyFont="1" applyFill="1" applyBorder="1" applyAlignment="1" applyProtection="1">
      <alignment horizontal="center" vertical="center" wrapText="1"/>
      <protection hidden="1"/>
    </xf>
    <xf numFmtId="0" fontId="3" fillId="7" borderId="113" xfId="2" applyFont="1" applyFill="1" applyBorder="1" applyAlignment="1" applyProtection="1">
      <alignment horizontal="center" vertical="center" wrapText="1"/>
      <protection hidden="1"/>
    </xf>
    <xf numFmtId="0" fontId="8" fillId="7" borderId="114" xfId="2" applyFont="1" applyFill="1" applyBorder="1" applyAlignment="1" applyProtection="1">
      <alignment horizontal="center" vertical="center" wrapText="1"/>
      <protection hidden="1"/>
    </xf>
    <xf numFmtId="9" fontId="8" fillId="7" borderId="104" xfId="2" applyNumberFormat="1" applyFont="1" applyFill="1" applyBorder="1" applyAlignment="1" applyProtection="1">
      <alignment horizontal="center" vertical="center" wrapText="1"/>
      <protection hidden="1"/>
    </xf>
    <xf numFmtId="9" fontId="8" fillId="7" borderId="34" xfId="1" applyFont="1" applyFill="1" applyBorder="1" applyAlignment="1" applyProtection="1">
      <alignment horizontal="right" vertical="center" wrapText="1"/>
      <protection hidden="1"/>
    </xf>
    <xf numFmtId="9" fontId="8" fillId="7" borderId="35" xfId="1" applyFont="1" applyFill="1" applyBorder="1" applyAlignment="1" applyProtection="1">
      <alignment horizontal="right" vertical="center" wrapText="1"/>
      <protection hidden="1"/>
    </xf>
    <xf numFmtId="9" fontId="8" fillId="22" borderId="3" xfId="1" applyFont="1" applyFill="1" applyBorder="1" applyAlignment="1" applyProtection="1">
      <alignment horizontal="center" vertical="center" wrapText="1"/>
      <protection hidden="1"/>
    </xf>
    <xf numFmtId="9" fontId="8" fillId="7" borderId="37" xfId="1" applyFont="1" applyFill="1" applyBorder="1" applyAlignment="1" applyProtection="1">
      <alignment horizontal="right" vertical="center" wrapText="1"/>
      <protection hidden="1"/>
    </xf>
    <xf numFmtId="9" fontId="8" fillId="7" borderId="40" xfId="1" applyFont="1" applyFill="1" applyBorder="1" applyAlignment="1" applyProtection="1">
      <alignment horizontal="right" vertical="center" wrapText="1"/>
      <protection hidden="1"/>
    </xf>
    <xf numFmtId="9" fontId="8" fillId="7" borderId="41" xfId="1" applyFont="1" applyFill="1" applyBorder="1" applyAlignment="1" applyProtection="1">
      <alignment horizontal="right" vertical="center" wrapText="1"/>
      <protection hidden="1"/>
    </xf>
    <xf numFmtId="9" fontId="8" fillId="7" borderId="4" xfId="1" applyFont="1" applyFill="1" applyBorder="1" applyAlignment="1" applyProtection="1">
      <alignment horizontal="center" vertical="center" wrapText="1"/>
      <protection hidden="1"/>
    </xf>
    <xf numFmtId="9" fontId="8" fillId="7" borderId="43" xfId="1" applyFont="1" applyFill="1" applyBorder="1" applyAlignment="1" applyProtection="1">
      <alignment horizontal="right" vertical="center" wrapText="1"/>
      <protection hidden="1"/>
    </xf>
    <xf numFmtId="9" fontId="8" fillId="7" borderId="71" xfId="1" applyFont="1" applyFill="1" applyBorder="1" applyAlignment="1" applyProtection="1">
      <alignment horizontal="center" vertical="center" wrapText="1"/>
      <protection hidden="1"/>
    </xf>
    <xf numFmtId="9" fontId="8" fillId="7" borderId="83" xfId="1" applyFont="1" applyFill="1" applyBorder="1" applyAlignment="1" applyProtection="1">
      <alignment horizontal="right" vertical="center" wrapText="1"/>
      <protection hidden="1"/>
    </xf>
    <xf numFmtId="9" fontId="8" fillId="7" borderId="84" xfId="1" applyFont="1" applyFill="1" applyBorder="1" applyAlignment="1" applyProtection="1">
      <alignment horizontal="right" vertical="center" wrapText="1"/>
      <protection hidden="1"/>
    </xf>
    <xf numFmtId="9" fontId="8" fillId="7" borderId="24" xfId="1" applyFont="1" applyFill="1" applyBorder="1" applyAlignment="1" applyProtection="1">
      <alignment horizontal="center" vertical="center" wrapText="1"/>
      <protection hidden="1"/>
    </xf>
    <xf numFmtId="9" fontId="8" fillId="7" borderId="88" xfId="1" applyFont="1" applyFill="1" applyBorder="1" applyAlignment="1" applyProtection="1">
      <alignment horizontal="right" vertical="center" wrapText="1"/>
      <protection hidden="1"/>
    </xf>
    <xf numFmtId="9" fontId="8" fillId="7" borderId="34" xfId="1" applyNumberFormat="1" applyFont="1" applyFill="1" applyBorder="1" applyAlignment="1" applyProtection="1">
      <alignment horizontal="right" vertical="center" wrapText="1"/>
      <protection hidden="1"/>
    </xf>
    <xf numFmtId="10" fontId="8" fillId="22" borderId="24" xfId="1" applyNumberFormat="1" applyFont="1" applyFill="1" applyBorder="1" applyAlignment="1" applyProtection="1">
      <alignment horizontal="center" vertical="center" wrapText="1"/>
      <protection hidden="1"/>
    </xf>
    <xf numFmtId="9" fontId="8" fillId="7" borderId="37" xfId="1" applyNumberFormat="1" applyFont="1" applyFill="1" applyBorder="1" applyAlignment="1" applyProtection="1">
      <alignment horizontal="right" vertical="center" wrapText="1"/>
      <protection hidden="1"/>
    </xf>
    <xf numFmtId="9" fontId="8" fillId="21" borderId="98" xfId="3" applyNumberFormat="1" applyFont="1" applyFill="1" applyBorder="1" applyAlignment="1" applyProtection="1">
      <alignment horizontal="center" vertical="center" wrapText="1"/>
      <protection hidden="1"/>
    </xf>
    <xf numFmtId="9" fontId="8" fillId="7" borderId="40" xfId="1" applyNumberFormat="1" applyFont="1" applyFill="1" applyBorder="1" applyAlignment="1" applyProtection="1">
      <alignment horizontal="right" vertical="center" wrapText="1"/>
      <protection hidden="1"/>
    </xf>
    <xf numFmtId="9" fontId="8" fillId="7" borderId="0" xfId="1" applyFont="1" applyFill="1" applyBorder="1" applyAlignment="1" applyProtection="1">
      <alignment horizontal="center" vertical="center" wrapText="1"/>
      <protection hidden="1"/>
    </xf>
    <xf numFmtId="0" fontId="8" fillId="7" borderId="119" xfId="2" applyFont="1" applyFill="1" applyBorder="1" applyAlignment="1" applyProtection="1">
      <alignment horizontal="center" vertical="center" wrapText="1"/>
      <protection hidden="1"/>
    </xf>
    <xf numFmtId="0" fontId="3" fillId="7" borderId="120" xfId="2" applyFont="1" applyFill="1" applyBorder="1" applyAlignment="1" applyProtection="1">
      <alignment horizontal="center" vertical="center" wrapText="1"/>
      <protection hidden="1"/>
    </xf>
    <xf numFmtId="9" fontId="8" fillId="7" borderId="47" xfId="2" applyNumberFormat="1" applyFont="1" applyFill="1" applyBorder="1" applyAlignment="1" applyProtection="1">
      <alignment horizontal="center" vertical="center" wrapText="1"/>
      <protection hidden="1"/>
    </xf>
    <xf numFmtId="9" fontId="8" fillId="7" borderId="83" xfId="1" applyNumberFormat="1" applyFont="1" applyFill="1" applyBorder="1" applyAlignment="1" applyProtection="1">
      <alignment horizontal="right" vertical="center" wrapText="1"/>
      <protection hidden="1"/>
    </xf>
    <xf numFmtId="9" fontId="8" fillId="7" borderId="88" xfId="1" applyNumberFormat="1" applyFont="1" applyFill="1" applyBorder="1" applyAlignment="1" applyProtection="1">
      <alignment horizontal="right" vertical="center" wrapText="1"/>
      <protection hidden="1"/>
    </xf>
    <xf numFmtId="0" fontId="8" fillId="8" borderId="127" xfId="2" applyFont="1" applyFill="1" applyBorder="1" applyAlignment="1" applyProtection="1">
      <alignment horizontal="center" vertical="center" wrapText="1"/>
      <protection hidden="1"/>
    </xf>
    <xf numFmtId="0" fontId="3" fillId="8" borderId="127" xfId="2" applyFont="1" applyFill="1" applyBorder="1" applyAlignment="1" applyProtection="1">
      <alignment horizontal="center" vertical="center" wrapText="1"/>
      <protection hidden="1"/>
    </xf>
    <xf numFmtId="3" fontId="3" fillId="8" borderId="128" xfId="2" applyNumberFormat="1" applyFont="1" applyFill="1" applyBorder="1" applyAlignment="1" applyProtection="1">
      <alignment horizontal="center" vertical="center" wrapText="1"/>
      <protection hidden="1"/>
    </xf>
    <xf numFmtId="10" fontId="8" fillId="8" borderId="35" xfId="1" applyNumberFormat="1" applyFont="1" applyFill="1" applyBorder="1" applyAlignment="1" applyProtection="1">
      <alignment horizontal="center" vertical="center"/>
      <protection hidden="1"/>
    </xf>
    <xf numFmtId="9" fontId="8" fillId="8" borderId="34" xfId="1" applyFont="1" applyFill="1" applyBorder="1" applyAlignment="1" applyProtection="1">
      <alignment horizontal="right" vertical="center"/>
      <protection hidden="1"/>
    </xf>
    <xf numFmtId="9" fontId="8" fillId="8" borderId="35" xfId="1" applyFont="1" applyFill="1" applyBorder="1" applyAlignment="1" applyProtection="1">
      <alignment horizontal="right" vertical="center"/>
      <protection hidden="1"/>
    </xf>
    <xf numFmtId="9" fontId="8" fillId="8" borderId="76" xfId="1" applyFont="1" applyFill="1" applyBorder="1" applyAlignment="1" applyProtection="1">
      <alignment horizontal="right" vertical="center"/>
      <protection hidden="1"/>
    </xf>
    <xf numFmtId="9" fontId="8" fillId="26" borderId="3" xfId="1" applyFont="1" applyFill="1" applyBorder="1" applyAlignment="1" applyProtection="1">
      <alignment horizontal="center" vertical="center"/>
      <protection hidden="1"/>
    </xf>
    <xf numFmtId="9" fontId="8" fillId="8" borderId="37" xfId="1" applyFont="1" applyFill="1" applyBorder="1" applyAlignment="1" applyProtection="1">
      <alignment horizontal="right" vertical="center"/>
      <protection hidden="1"/>
    </xf>
    <xf numFmtId="9" fontId="8" fillId="8" borderId="41" xfId="3" applyFont="1" applyFill="1" applyBorder="1" applyAlignment="1" applyProtection="1">
      <alignment horizontal="center" vertical="center"/>
      <protection hidden="1"/>
    </xf>
    <xf numFmtId="0" fontId="8" fillId="8" borderId="106" xfId="2" applyFont="1" applyFill="1" applyBorder="1" applyAlignment="1" applyProtection="1">
      <alignment horizontal="center" vertical="center" wrapText="1"/>
      <protection hidden="1"/>
    </xf>
    <xf numFmtId="0" fontId="3" fillId="8" borderId="106" xfId="2" applyFont="1" applyFill="1" applyBorder="1" applyAlignment="1" applyProtection="1">
      <alignment horizontal="center" vertical="center" wrapText="1"/>
      <protection hidden="1"/>
    </xf>
    <xf numFmtId="3" fontId="3" fillId="8" borderId="114" xfId="2" applyNumberFormat="1" applyFont="1" applyFill="1" applyBorder="1" applyAlignment="1" applyProtection="1">
      <alignment horizontal="center" vertical="center" wrapText="1"/>
      <protection hidden="1"/>
    </xf>
    <xf numFmtId="10" fontId="8" fillId="8" borderId="41" xfId="1" applyNumberFormat="1" applyFont="1" applyFill="1" applyBorder="1" applyAlignment="1" applyProtection="1">
      <alignment horizontal="center" vertical="center"/>
      <protection hidden="1"/>
    </xf>
    <xf numFmtId="9" fontId="8" fillId="8" borderId="40" xfId="1" applyFont="1" applyFill="1" applyBorder="1" applyAlignment="1" applyProtection="1">
      <alignment horizontal="right" vertical="center"/>
      <protection hidden="1"/>
    </xf>
    <xf numFmtId="9" fontId="8" fillId="8" borderId="41" xfId="1" applyFont="1" applyFill="1" applyBorder="1" applyAlignment="1" applyProtection="1">
      <alignment horizontal="right" vertical="center"/>
      <protection hidden="1"/>
    </xf>
    <xf numFmtId="9" fontId="8" fillId="8" borderId="75" xfId="1" applyFont="1" applyFill="1" applyBorder="1" applyAlignment="1" applyProtection="1">
      <alignment horizontal="right" vertical="center"/>
      <protection hidden="1"/>
    </xf>
    <xf numFmtId="9" fontId="8" fillId="8" borderId="0" xfId="1" applyFont="1" applyFill="1" applyBorder="1" applyAlignment="1" applyProtection="1">
      <alignment horizontal="center" vertical="center"/>
      <protection hidden="1"/>
    </xf>
    <xf numFmtId="9" fontId="8" fillId="8" borderId="43" xfId="1" applyFont="1" applyFill="1" applyBorder="1" applyAlignment="1" applyProtection="1">
      <alignment horizontal="right" vertical="center"/>
      <protection hidden="1"/>
    </xf>
    <xf numFmtId="9" fontId="8" fillId="8" borderId="71" xfId="1" applyFont="1" applyFill="1" applyBorder="1" applyAlignment="1" applyProtection="1">
      <alignment horizontal="center" vertical="center"/>
      <protection hidden="1"/>
    </xf>
    <xf numFmtId="9" fontId="8" fillId="8" borderId="100" xfId="3" applyFont="1" applyFill="1" applyBorder="1" applyAlignment="1" applyProtection="1">
      <alignment horizontal="center" vertical="center"/>
      <protection hidden="1"/>
    </xf>
    <xf numFmtId="0" fontId="3" fillId="8" borderId="114" xfId="2" applyFont="1" applyFill="1" applyBorder="1" applyAlignment="1" applyProtection="1">
      <alignment horizontal="center" vertical="center" wrapText="1"/>
      <protection hidden="1"/>
    </xf>
    <xf numFmtId="10" fontId="8" fillId="8" borderId="41" xfId="1" applyNumberFormat="1" applyFont="1" applyFill="1" applyBorder="1" applyAlignment="1" applyProtection="1">
      <alignment horizontal="center" vertical="center" wrapText="1"/>
      <protection hidden="1"/>
    </xf>
    <xf numFmtId="9" fontId="8" fillId="8" borderId="83" xfId="1" applyFont="1" applyFill="1" applyBorder="1" applyAlignment="1" applyProtection="1">
      <alignment horizontal="right" vertical="center"/>
      <protection hidden="1"/>
    </xf>
    <xf numFmtId="9" fontId="8" fillId="8" borderId="84" xfId="1" applyFont="1" applyFill="1" applyBorder="1" applyAlignment="1" applyProtection="1">
      <alignment horizontal="right" vertical="center"/>
      <protection hidden="1"/>
    </xf>
    <xf numFmtId="9" fontId="8" fillId="8" borderId="85" xfId="1" applyFont="1" applyFill="1" applyBorder="1" applyAlignment="1" applyProtection="1">
      <alignment horizontal="right" vertical="center"/>
      <protection hidden="1"/>
    </xf>
    <xf numFmtId="9" fontId="8" fillId="8" borderId="88" xfId="1" applyFont="1" applyFill="1" applyBorder="1" applyAlignment="1" applyProtection="1">
      <alignment horizontal="right" vertical="center"/>
      <protection hidden="1"/>
    </xf>
    <xf numFmtId="0" fontId="8" fillId="8" borderId="113" xfId="2" applyFont="1" applyFill="1" applyBorder="1" applyAlignment="1" applyProtection="1">
      <alignment horizontal="center" vertical="center" wrapText="1"/>
      <protection hidden="1"/>
    </xf>
    <xf numFmtId="9" fontId="8" fillId="8" borderId="41" xfId="2" applyNumberFormat="1" applyFont="1" applyFill="1" applyBorder="1" applyAlignment="1" applyProtection="1">
      <alignment horizontal="center" vertical="center" wrapText="1"/>
      <protection hidden="1"/>
    </xf>
    <xf numFmtId="9" fontId="8" fillId="26" borderId="1" xfId="1" applyFont="1" applyFill="1" applyBorder="1" applyAlignment="1" applyProtection="1">
      <alignment horizontal="center" vertical="center"/>
      <protection hidden="1"/>
    </xf>
    <xf numFmtId="9" fontId="8" fillId="26" borderId="5" xfId="1" applyFont="1" applyFill="1" applyBorder="1" applyAlignment="1" applyProtection="1">
      <alignment horizontal="center" vertical="center"/>
      <protection hidden="1"/>
    </xf>
    <xf numFmtId="9" fontId="8" fillId="8" borderId="41" xfId="1" applyNumberFormat="1" applyFont="1" applyFill="1" applyBorder="1" applyAlignment="1" applyProtection="1">
      <alignment horizontal="center" vertical="center" wrapText="1"/>
      <protection hidden="1"/>
    </xf>
    <xf numFmtId="1" fontId="3" fillId="8" borderId="114" xfId="2" applyNumberFormat="1" applyFont="1" applyFill="1" applyBorder="1" applyAlignment="1" applyProtection="1">
      <alignment horizontal="center" vertical="center"/>
      <protection hidden="1"/>
    </xf>
    <xf numFmtId="3" fontId="3" fillId="28" borderId="106" xfId="2" applyNumberFormat="1" applyFont="1" applyFill="1" applyBorder="1" applyAlignment="1" applyProtection="1">
      <alignment horizontal="center" vertical="center" wrapText="1"/>
      <protection hidden="1"/>
    </xf>
    <xf numFmtId="9" fontId="8" fillId="8" borderId="102" xfId="1" applyNumberFormat="1" applyFont="1" applyFill="1" applyBorder="1" applyAlignment="1" applyProtection="1">
      <alignment horizontal="center" vertical="center" wrapText="1"/>
      <protection hidden="1"/>
    </xf>
    <xf numFmtId="9" fontId="8" fillId="26" borderId="2" xfId="1" applyFont="1" applyFill="1" applyBorder="1" applyAlignment="1" applyProtection="1">
      <alignment horizontal="center" vertical="center"/>
      <protection hidden="1"/>
    </xf>
    <xf numFmtId="3" fontId="3" fillId="28" borderId="114" xfId="2" applyNumberFormat="1" applyFont="1" applyFill="1" applyBorder="1" applyAlignment="1" applyProtection="1">
      <alignment horizontal="center" vertical="center" wrapText="1"/>
      <protection hidden="1"/>
    </xf>
    <xf numFmtId="164" fontId="3" fillId="8" borderId="103" xfId="2" applyNumberFormat="1" applyFont="1" applyFill="1" applyBorder="1" applyAlignment="1" applyProtection="1">
      <alignment horizontal="center" vertical="center" wrapText="1"/>
      <protection hidden="1"/>
    </xf>
    <xf numFmtId="9" fontId="8" fillId="8" borderId="103" xfId="1" applyNumberFormat="1" applyFont="1" applyFill="1" applyBorder="1" applyAlignment="1" applyProtection="1">
      <alignment horizontal="center" vertical="center" wrapText="1"/>
      <protection hidden="1"/>
    </xf>
    <xf numFmtId="0" fontId="8" fillId="25" borderId="107" xfId="2" applyFont="1" applyFill="1" applyBorder="1" applyAlignment="1" applyProtection="1">
      <alignment horizontal="center" vertical="center" wrapText="1"/>
      <protection hidden="1"/>
    </xf>
    <xf numFmtId="164" fontId="3" fillId="8" borderId="103" xfId="2" applyNumberFormat="1" applyFont="1" applyFill="1" applyBorder="1" applyAlignment="1" applyProtection="1">
      <alignment vertical="center" wrapText="1"/>
      <protection hidden="1"/>
    </xf>
    <xf numFmtId="0" fontId="8" fillId="8" borderId="103" xfId="2" applyFont="1" applyFill="1" applyBorder="1" applyAlignment="1" applyProtection="1">
      <alignment horizontal="center" vertical="center" wrapText="1"/>
      <protection hidden="1"/>
    </xf>
    <xf numFmtId="164" fontId="8" fillId="8" borderId="108" xfId="2" applyNumberFormat="1" applyFont="1" applyFill="1" applyBorder="1" applyAlignment="1" applyProtection="1">
      <alignment vertical="center" wrapText="1"/>
      <protection hidden="1"/>
    </xf>
    <xf numFmtId="9" fontId="8" fillId="8" borderId="73" xfId="1" applyFont="1" applyFill="1" applyBorder="1" applyAlignment="1" applyProtection="1">
      <alignment horizontal="right" vertical="center"/>
      <protection hidden="1"/>
    </xf>
    <xf numFmtId="9" fontId="8" fillId="8" borderId="36" xfId="1" applyFont="1" applyFill="1" applyBorder="1" applyAlignment="1" applyProtection="1">
      <alignment horizontal="right" vertical="center"/>
      <protection hidden="1"/>
    </xf>
    <xf numFmtId="9" fontId="8" fillId="8" borderId="38" xfId="1" applyFont="1" applyFill="1" applyBorder="1" applyAlignment="1" applyProtection="1">
      <alignment horizontal="right" vertical="center"/>
      <protection hidden="1"/>
    </xf>
    <xf numFmtId="9" fontId="8" fillId="8" borderId="71" xfId="1" applyFont="1" applyFill="1" applyBorder="1" applyAlignment="1" applyProtection="1">
      <alignment horizontal="right" vertical="center"/>
      <protection hidden="1"/>
    </xf>
    <xf numFmtId="9" fontId="8" fillId="26" borderId="1" xfId="1" applyFont="1" applyFill="1" applyBorder="1" applyAlignment="1" applyProtection="1">
      <alignment horizontal="right" vertical="center"/>
      <protection hidden="1"/>
    </xf>
    <xf numFmtId="9" fontId="8" fillId="26" borderId="5" xfId="1" applyFont="1" applyFill="1" applyBorder="1" applyAlignment="1" applyProtection="1">
      <alignment horizontal="right" vertical="center"/>
      <protection hidden="1"/>
    </xf>
    <xf numFmtId="0" fontId="8" fillId="8" borderId="97" xfId="2" applyFont="1" applyFill="1" applyBorder="1" applyAlignment="1" applyProtection="1">
      <alignment horizontal="center" vertical="center" wrapText="1"/>
      <protection hidden="1"/>
    </xf>
    <xf numFmtId="9" fontId="8" fillId="8" borderId="41" xfId="1" applyFont="1" applyFill="1" applyBorder="1" applyAlignment="1" applyProtection="1">
      <alignment horizontal="center" vertical="center" wrapText="1"/>
      <protection hidden="1"/>
    </xf>
    <xf numFmtId="9" fontId="8" fillId="26" borderId="3" xfId="1" applyFont="1" applyFill="1" applyBorder="1" applyAlignment="1" applyProtection="1">
      <alignment horizontal="right" vertical="center"/>
      <protection hidden="1"/>
    </xf>
    <xf numFmtId="9" fontId="8" fillId="26" borderId="2" xfId="1" applyFont="1" applyFill="1" applyBorder="1" applyAlignment="1" applyProtection="1">
      <alignment horizontal="right" vertical="center"/>
      <protection hidden="1"/>
    </xf>
    <xf numFmtId="9" fontId="8" fillId="8" borderId="0" xfId="1" applyFont="1" applyFill="1" applyBorder="1" applyAlignment="1" applyProtection="1">
      <alignment horizontal="right" vertical="center"/>
      <protection hidden="1"/>
    </xf>
    <xf numFmtId="9" fontId="8" fillId="8" borderId="102" xfId="2" applyNumberFormat="1" applyFont="1" applyFill="1" applyBorder="1" applyAlignment="1" applyProtection="1">
      <alignment horizontal="center" vertical="center" wrapText="1"/>
      <protection hidden="1"/>
    </xf>
    <xf numFmtId="9" fontId="8" fillId="8" borderId="41" xfId="1" applyNumberFormat="1" applyFont="1" applyFill="1" applyBorder="1" applyAlignment="1" applyProtection="1">
      <alignment horizontal="center" vertical="center"/>
      <protection hidden="1"/>
    </xf>
    <xf numFmtId="0" fontId="4" fillId="8" borderId="106" xfId="2" applyFont="1" applyFill="1" applyBorder="1" applyAlignment="1" applyProtection="1">
      <alignment horizontal="center" vertical="center" wrapText="1"/>
      <protection hidden="1"/>
    </xf>
    <xf numFmtId="0" fontId="3" fillId="8" borderId="107" xfId="2" applyFont="1" applyFill="1" applyBorder="1" applyAlignment="1" applyProtection="1">
      <alignment horizontal="center" vertical="center" wrapText="1"/>
      <protection hidden="1"/>
    </xf>
    <xf numFmtId="0" fontId="8" fillId="8" borderId="107" xfId="2" applyFont="1" applyFill="1" applyBorder="1" applyAlignment="1" applyProtection="1">
      <alignment horizontal="center" vertical="center" wrapText="1"/>
      <protection hidden="1"/>
    </xf>
    <xf numFmtId="0" fontId="3" fillId="8" borderId="41" xfId="2" applyFont="1" applyFill="1" applyBorder="1" applyAlignment="1" applyProtection="1">
      <alignment horizontal="center" vertical="center" wrapText="1"/>
      <protection hidden="1"/>
    </xf>
    <xf numFmtId="9" fontId="8" fillId="8" borderId="46" xfId="1" applyFont="1" applyFill="1" applyBorder="1" applyAlignment="1" applyProtection="1">
      <alignment horizontal="right" vertical="center"/>
      <protection hidden="1"/>
    </xf>
    <xf numFmtId="9" fontId="8" fillId="8" borderId="47" xfId="1" applyFont="1" applyFill="1" applyBorder="1" applyAlignment="1" applyProtection="1">
      <alignment horizontal="right" vertical="center"/>
      <protection hidden="1"/>
    </xf>
    <xf numFmtId="9" fontId="8" fillId="8" borderId="78" xfId="1" applyFont="1" applyFill="1" applyBorder="1" applyAlignment="1" applyProtection="1">
      <alignment horizontal="right" vertical="center"/>
      <protection hidden="1"/>
    </xf>
    <xf numFmtId="0" fontId="8" fillId="8" borderId="41" xfId="2" applyFont="1" applyFill="1" applyBorder="1" applyAlignment="1" applyProtection="1">
      <alignment horizontal="center" vertical="center" wrapText="1"/>
      <protection hidden="1"/>
    </xf>
    <xf numFmtId="0" fontId="3" fillId="8" borderId="47" xfId="2" applyFont="1" applyFill="1" applyBorder="1" applyAlignment="1" applyProtection="1">
      <alignment horizontal="center" vertical="center" wrapText="1"/>
      <protection hidden="1"/>
    </xf>
    <xf numFmtId="10" fontId="8" fillId="8" borderId="47" xfId="1" applyNumberFormat="1" applyFont="1" applyFill="1" applyBorder="1" applyAlignment="1" applyProtection="1">
      <alignment horizontal="center" vertical="center"/>
      <protection hidden="1"/>
    </xf>
    <xf numFmtId="9" fontId="8" fillId="8" borderId="91" xfId="3" applyFont="1" applyFill="1" applyBorder="1" applyAlignment="1" applyProtection="1">
      <alignment horizontal="center" vertical="center"/>
      <protection hidden="1"/>
    </xf>
    <xf numFmtId="0" fontId="8" fillId="0" borderId="142" xfId="2" applyFont="1" applyBorder="1" applyProtection="1">
      <protection hidden="1"/>
    </xf>
    <xf numFmtId="0" fontId="8" fillId="0" borderId="0" xfId="2" applyFont="1" applyBorder="1" applyProtection="1">
      <protection hidden="1"/>
    </xf>
    <xf numFmtId="0" fontId="8" fillId="8" borderId="91" xfId="2" applyFont="1" applyFill="1" applyBorder="1" applyAlignment="1" applyProtection="1">
      <alignment horizontal="center" vertical="center" wrapText="1"/>
      <protection hidden="1"/>
    </xf>
    <xf numFmtId="0" fontId="4" fillId="24" borderId="102" xfId="2" applyFont="1" applyFill="1" applyBorder="1" applyAlignment="1" applyProtection="1">
      <alignment horizontal="center" vertical="center" wrapText="1"/>
      <protection hidden="1"/>
    </xf>
    <xf numFmtId="0" fontId="8" fillId="8" borderId="102" xfId="2" applyFont="1" applyFill="1" applyBorder="1" applyAlignment="1" applyProtection="1">
      <alignment horizontal="center" vertical="center" wrapText="1"/>
      <protection hidden="1"/>
    </xf>
    <xf numFmtId="0" fontId="3" fillId="8" borderId="102" xfId="2" applyFont="1" applyFill="1" applyBorder="1" applyAlignment="1" applyProtection="1">
      <alignment horizontal="center" vertical="center" wrapText="1"/>
      <protection hidden="1"/>
    </xf>
    <xf numFmtId="0" fontId="3" fillId="8" borderId="104" xfId="2" applyFont="1" applyFill="1" applyBorder="1" applyAlignment="1" applyProtection="1">
      <alignment horizontal="center" vertical="center" wrapText="1"/>
      <protection hidden="1"/>
    </xf>
    <xf numFmtId="0" fontId="3" fillId="8" borderId="42" xfId="2" applyFont="1" applyFill="1" applyBorder="1" applyAlignment="1" applyProtection="1">
      <alignment horizontal="center" vertical="center" wrapText="1"/>
      <protection hidden="1"/>
    </xf>
    <xf numFmtId="10" fontId="8" fillId="8" borderId="42" xfId="1" applyNumberFormat="1" applyFont="1" applyFill="1" applyBorder="1" applyAlignment="1" applyProtection="1">
      <alignment horizontal="center" vertical="center"/>
      <protection hidden="1"/>
    </xf>
    <xf numFmtId="0" fontId="8" fillId="9" borderId="125" xfId="2" applyFont="1" applyFill="1" applyBorder="1" applyAlignment="1" applyProtection="1">
      <alignment horizontal="center" vertical="center" wrapText="1"/>
      <protection hidden="1"/>
    </xf>
    <xf numFmtId="0" fontId="8" fillId="9" borderId="127" xfId="2" applyFont="1" applyFill="1" applyBorder="1" applyAlignment="1" applyProtection="1">
      <alignment horizontal="center" vertical="center" wrapText="1"/>
      <protection hidden="1"/>
    </xf>
    <xf numFmtId="0" fontId="8" fillId="9" borderId="45" xfId="2" applyFont="1" applyFill="1" applyBorder="1" applyAlignment="1" applyProtection="1">
      <alignment horizontal="center" vertical="center" wrapText="1"/>
      <protection hidden="1"/>
    </xf>
    <xf numFmtId="0" fontId="4" fillId="9" borderId="42" xfId="2" applyFont="1" applyFill="1" applyBorder="1" applyAlignment="1" applyProtection="1">
      <alignment horizontal="center" vertical="center" wrapText="1"/>
      <protection hidden="1"/>
    </xf>
    <xf numFmtId="0" fontId="4" fillId="9" borderId="35" xfId="2" applyFont="1" applyFill="1" applyBorder="1" applyAlignment="1" applyProtection="1">
      <alignment horizontal="center" vertical="center" wrapText="1"/>
      <protection hidden="1"/>
    </xf>
    <xf numFmtId="1" fontId="4" fillId="9" borderId="35" xfId="2" applyNumberFormat="1" applyFont="1" applyFill="1" applyBorder="1" applyAlignment="1" applyProtection="1">
      <alignment horizontal="center" vertical="center" wrapText="1"/>
      <protection hidden="1"/>
    </xf>
    <xf numFmtId="9" fontId="4" fillId="9" borderId="35" xfId="1" applyFont="1" applyFill="1" applyBorder="1" applyAlignment="1" applyProtection="1">
      <alignment horizontal="center" vertical="center" wrapText="1"/>
      <protection hidden="1"/>
    </xf>
    <xf numFmtId="9" fontId="8" fillId="9" borderId="34" xfId="1" applyFont="1" applyFill="1" applyBorder="1" applyAlignment="1" applyProtection="1">
      <alignment vertical="center" wrapText="1"/>
      <protection hidden="1"/>
    </xf>
    <xf numFmtId="9" fontId="8" fillId="9" borderId="35" xfId="1" applyFont="1" applyFill="1" applyBorder="1" applyAlignment="1" applyProtection="1">
      <alignment vertical="center" wrapText="1"/>
      <protection hidden="1"/>
    </xf>
    <xf numFmtId="9" fontId="8" fillId="9" borderId="76" xfId="1" applyFont="1" applyFill="1" applyBorder="1" applyAlignment="1" applyProtection="1">
      <alignment vertical="center" wrapText="1"/>
      <protection hidden="1"/>
    </xf>
    <xf numFmtId="9" fontId="8" fillId="29" borderId="3" xfId="1" applyFont="1" applyFill="1" applyBorder="1" applyAlignment="1" applyProtection="1">
      <alignment vertical="center" wrapText="1"/>
      <protection hidden="1"/>
    </xf>
    <xf numFmtId="9" fontId="8" fillId="29" borderId="1" xfId="1" applyFont="1" applyFill="1" applyBorder="1" applyAlignment="1" applyProtection="1">
      <alignment vertical="center" wrapText="1"/>
      <protection hidden="1"/>
    </xf>
    <xf numFmtId="9" fontId="8" fillId="9" borderId="41" xfId="3" applyFont="1" applyFill="1" applyBorder="1" applyAlignment="1" applyProtection="1">
      <alignment horizontal="center" vertical="center" wrapText="1"/>
      <protection hidden="1"/>
    </xf>
    <xf numFmtId="0" fontId="8" fillId="9" borderId="107" xfId="2" applyFont="1" applyFill="1" applyBorder="1" applyAlignment="1" applyProtection="1">
      <alignment horizontal="center" vertical="center" wrapText="1"/>
      <protection hidden="1"/>
    </xf>
    <xf numFmtId="0" fontId="8" fillId="9" borderId="106" xfId="2" applyFont="1" applyFill="1" applyBorder="1" applyAlignment="1" applyProtection="1">
      <alignment horizontal="center" vertical="center" wrapText="1"/>
      <protection hidden="1"/>
    </xf>
    <xf numFmtId="9" fontId="8" fillId="9" borderId="0" xfId="1" applyFont="1" applyFill="1" applyBorder="1" applyAlignment="1" applyProtection="1">
      <alignment horizontal="right" vertical="center" wrapText="1"/>
      <protection hidden="1"/>
    </xf>
    <xf numFmtId="9" fontId="8" fillId="9" borderId="71" xfId="1" applyFont="1" applyFill="1" applyBorder="1" applyAlignment="1" applyProtection="1">
      <alignment horizontal="right" vertical="center" wrapText="1"/>
      <protection hidden="1"/>
    </xf>
    <xf numFmtId="0" fontId="4" fillId="9" borderId="107" xfId="2" applyFont="1" applyFill="1" applyBorder="1" applyAlignment="1" applyProtection="1">
      <alignment horizontal="center" vertical="center" wrapText="1"/>
      <protection hidden="1"/>
    </xf>
    <xf numFmtId="0" fontId="4" fillId="9" borderId="114" xfId="2" applyFont="1" applyFill="1" applyBorder="1" applyAlignment="1" applyProtection="1">
      <alignment horizontal="center" vertical="center" wrapText="1"/>
      <protection hidden="1"/>
    </xf>
    <xf numFmtId="0" fontId="4" fillId="9" borderId="108" xfId="2" applyFont="1" applyFill="1" applyBorder="1" applyAlignment="1" applyProtection="1">
      <alignment horizontal="center" vertical="center" wrapText="1"/>
      <protection hidden="1"/>
    </xf>
    <xf numFmtId="0" fontId="3" fillId="9" borderId="103" xfId="2" applyFont="1" applyFill="1" applyBorder="1" applyAlignment="1" applyProtection="1">
      <alignment horizontal="center" vertical="center" wrapText="1"/>
      <protection hidden="1"/>
    </xf>
    <xf numFmtId="0" fontId="4" fillId="9" borderId="106" xfId="2" applyFont="1" applyFill="1" applyBorder="1" applyAlignment="1" applyProtection="1">
      <alignment horizontal="center" vertical="center" wrapText="1"/>
      <protection hidden="1"/>
    </xf>
    <xf numFmtId="9" fontId="4" fillId="9" borderId="114" xfId="2" applyNumberFormat="1" applyFont="1" applyFill="1" applyBorder="1" applyAlignment="1" applyProtection="1">
      <alignment horizontal="center" vertical="center" wrapText="1"/>
      <protection hidden="1"/>
    </xf>
    <xf numFmtId="9" fontId="4" fillId="9" borderId="41" xfId="1" applyFont="1" applyFill="1" applyBorder="1" applyAlignment="1" applyProtection="1">
      <alignment horizontal="center" vertical="center" wrapText="1"/>
      <protection hidden="1"/>
    </xf>
    <xf numFmtId="9" fontId="8" fillId="9" borderId="34" xfId="1" applyFont="1" applyFill="1" applyBorder="1" applyAlignment="1" applyProtection="1">
      <alignment horizontal="right" vertical="center" wrapText="1"/>
      <protection hidden="1"/>
    </xf>
    <xf numFmtId="9" fontId="8" fillId="9" borderId="35" xfId="1" applyFont="1" applyFill="1" applyBorder="1" applyAlignment="1" applyProtection="1">
      <alignment horizontal="right" vertical="center" wrapText="1"/>
      <protection hidden="1"/>
    </xf>
    <xf numFmtId="9" fontId="8" fillId="9" borderId="76" xfId="1" applyFont="1" applyFill="1" applyBorder="1" applyAlignment="1" applyProtection="1">
      <alignment horizontal="right" vertical="center" wrapText="1"/>
      <protection hidden="1"/>
    </xf>
    <xf numFmtId="9" fontId="8" fillId="29" borderId="1" xfId="1" applyFont="1" applyFill="1" applyBorder="1" applyAlignment="1" applyProtection="1">
      <alignment horizontal="right" vertical="center" wrapText="1"/>
      <protection hidden="1"/>
    </xf>
    <xf numFmtId="9" fontId="8" fillId="29" borderId="5" xfId="1" applyFont="1" applyFill="1" applyBorder="1" applyAlignment="1" applyProtection="1">
      <alignment horizontal="right" vertical="center" wrapText="1"/>
      <protection hidden="1"/>
    </xf>
    <xf numFmtId="9" fontId="8" fillId="9" borderId="112" xfId="3" applyFont="1" applyFill="1" applyBorder="1" applyAlignment="1" applyProtection="1">
      <alignment horizontal="center" vertical="center" wrapText="1"/>
      <protection hidden="1"/>
    </xf>
    <xf numFmtId="9" fontId="8" fillId="9" borderId="40" xfId="1" applyFont="1" applyFill="1" applyBorder="1" applyAlignment="1" applyProtection="1">
      <alignment horizontal="right" vertical="center" wrapText="1"/>
      <protection hidden="1"/>
    </xf>
    <xf numFmtId="9" fontId="8" fillId="9" borderId="41" xfId="1" applyFont="1" applyFill="1" applyBorder="1" applyAlignment="1" applyProtection="1">
      <alignment horizontal="right" vertical="center" wrapText="1"/>
      <protection hidden="1"/>
    </xf>
    <xf numFmtId="9" fontId="8" fillId="9" borderId="75" xfId="1" applyFont="1" applyFill="1" applyBorder="1" applyAlignment="1" applyProtection="1">
      <alignment horizontal="right" vertical="center" wrapText="1"/>
      <protection hidden="1"/>
    </xf>
    <xf numFmtId="9" fontId="8" fillId="9" borderId="83" xfId="1" applyFont="1" applyFill="1" applyBorder="1" applyAlignment="1" applyProtection="1">
      <alignment horizontal="right" vertical="center" wrapText="1"/>
      <protection hidden="1"/>
    </xf>
    <xf numFmtId="9" fontId="8" fillId="9" borderId="84" xfId="1" applyFont="1" applyFill="1" applyBorder="1" applyAlignment="1" applyProtection="1">
      <alignment horizontal="right" vertical="center" wrapText="1"/>
      <protection hidden="1"/>
    </xf>
    <xf numFmtId="9" fontId="8" fillId="9" borderId="85" xfId="1" applyFont="1" applyFill="1" applyBorder="1" applyAlignment="1" applyProtection="1">
      <alignment horizontal="right" vertical="center" wrapText="1"/>
      <protection hidden="1"/>
    </xf>
    <xf numFmtId="0" fontId="4" fillId="9" borderId="147" xfId="2" applyFont="1" applyFill="1" applyBorder="1" applyAlignment="1" applyProtection="1">
      <alignment horizontal="center" vertical="center" wrapText="1"/>
      <protection hidden="1"/>
    </xf>
    <xf numFmtId="0" fontId="3" fillId="9" borderId="114" xfId="2" applyFont="1" applyFill="1" applyBorder="1" applyAlignment="1" applyProtection="1">
      <alignment horizontal="center" vertical="center" wrapText="1"/>
      <protection hidden="1"/>
    </xf>
    <xf numFmtId="10" fontId="4" fillId="9" borderId="104" xfId="2" applyNumberFormat="1" applyFont="1" applyFill="1" applyBorder="1" applyAlignment="1" applyProtection="1">
      <alignment horizontal="center" vertical="center" wrapText="1"/>
      <protection hidden="1"/>
    </xf>
    <xf numFmtId="0" fontId="4" fillId="9" borderId="103" xfId="2" applyFont="1" applyFill="1" applyBorder="1" applyAlignment="1" applyProtection="1">
      <alignment horizontal="center" vertical="center" wrapText="1"/>
      <protection hidden="1"/>
    </xf>
    <xf numFmtId="9" fontId="8" fillId="29" borderId="3" xfId="1" applyFont="1" applyFill="1" applyBorder="1" applyAlignment="1" applyProtection="1">
      <alignment horizontal="right" vertical="center" wrapText="1"/>
      <protection hidden="1"/>
    </xf>
    <xf numFmtId="9" fontId="8" fillId="29" borderId="2" xfId="1" applyFont="1" applyFill="1" applyBorder="1" applyAlignment="1" applyProtection="1">
      <alignment horizontal="right" vertical="center" wrapText="1"/>
      <protection hidden="1"/>
    </xf>
    <xf numFmtId="10" fontId="4" fillId="9" borderId="43" xfId="2" applyNumberFormat="1" applyFont="1" applyFill="1" applyBorder="1" applyAlignment="1" applyProtection="1">
      <alignment horizontal="center" vertical="center" wrapText="1"/>
      <protection hidden="1"/>
    </xf>
    <xf numFmtId="0" fontId="4" fillId="9" borderId="102" xfId="2" applyFont="1" applyFill="1" applyBorder="1" applyAlignment="1" applyProtection="1">
      <alignment horizontal="center" vertical="center"/>
      <protection hidden="1"/>
    </xf>
    <xf numFmtId="0" fontId="4" fillId="9" borderId="102" xfId="2" applyFont="1" applyFill="1" applyBorder="1" applyAlignment="1" applyProtection="1">
      <alignment horizontal="center" vertical="center" wrapText="1"/>
      <protection hidden="1"/>
    </xf>
    <xf numFmtId="0" fontId="8" fillId="9" borderId="147" xfId="2" applyFont="1" applyFill="1" applyBorder="1" applyAlignment="1" applyProtection="1">
      <alignment horizontal="center" vertical="center" wrapText="1"/>
      <protection hidden="1"/>
    </xf>
    <xf numFmtId="9" fontId="4" fillId="9" borderId="102" xfId="2" applyNumberFormat="1" applyFont="1" applyFill="1" applyBorder="1" applyAlignment="1" applyProtection="1">
      <alignment horizontal="center" vertical="center" wrapText="1"/>
      <protection hidden="1"/>
    </xf>
    <xf numFmtId="164" fontId="8" fillId="9" borderId="105" xfId="2" applyNumberFormat="1" applyFont="1" applyFill="1" applyBorder="1" applyAlignment="1" applyProtection="1">
      <alignment horizontal="center" vertical="center" wrapText="1"/>
      <protection hidden="1"/>
    </xf>
    <xf numFmtId="10" fontId="8" fillId="9" borderId="151" xfId="1" applyNumberFormat="1" applyFont="1" applyFill="1" applyBorder="1" applyAlignment="1" applyProtection="1">
      <alignment horizontal="right" vertical="center" wrapText="1"/>
      <protection hidden="1"/>
    </xf>
    <xf numFmtId="9" fontId="8" fillId="9" borderId="152" xfId="1" applyFont="1" applyFill="1" applyBorder="1" applyAlignment="1" applyProtection="1">
      <alignment horizontal="right" vertical="center" wrapText="1"/>
      <protection hidden="1"/>
    </xf>
    <xf numFmtId="9" fontId="8" fillId="9" borderId="153" xfId="1" applyFont="1" applyFill="1" applyBorder="1" applyAlignment="1" applyProtection="1">
      <alignment horizontal="right" vertical="center" wrapText="1"/>
      <protection hidden="1"/>
    </xf>
    <xf numFmtId="9" fontId="8" fillId="9" borderId="81" xfId="1" applyFont="1" applyFill="1" applyBorder="1" applyAlignment="1" applyProtection="1">
      <alignment horizontal="right" vertical="center" wrapText="1"/>
      <protection hidden="1"/>
    </xf>
    <xf numFmtId="9" fontId="8" fillId="9" borderId="151" xfId="1" applyFont="1" applyFill="1" applyBorder="1" applyAlignment="1" applyProtection="1">
      <alignment horizontal="right" vertical="center" wrapText="1"/>
      <protection hidden="1"/>
    </xf>
    <xf numFmtId="9" fontId="8" fillId="9" borderId="48" xfId="1" applyFont="1" applyFill="1" applyBorder="1" applyAlignment="1" applyProtection="1">
      <alignment horizontal="right" vertical="center" wrapText="1"/>
      <protection hidden="1"/>
    </xf>
    <xf numFmtId="0" fontId="4" fillId="9" borderId="97" xfId="2" applyFont="1" applyFill="1" applyBorder="1" applyAlignment="1" applyProtection="1">
      <alignment horizontal="center" vertical="center" wrapText="1"/>
      <protection hidden="1"/>
    </xf>
    <xf numFmtId="0" fontId="4" fillId="9" borderId="106" xfId="2" applyFont="1" applyFill="1" applyBorder="1" applyAlignment="1" applyProtection="1">
      <alignment horizontal="center" vertical="center"/>
      <protection hidden="1"/>
    </xf>
    <xf numFmtId="0" fontId="8" fillId="9" borderId="103" xfId="2" applyFont="1" applyFill="1" applyBorder="1" applyAlignment="1" applyProtection="1">
      <alignment horizontal="center" vertical="center" wrapText="1"/>
      <protection hidden="1"/>
    </xf>
    <xf numFmtId="0" fontId="8" fillId="9" borderId="108" xfId="2" applyFont="1" applyFill="1" applyBorder="1" applyAlignment="1" applyProtection="1">
      <alignment horizontal="center" vertical="center" wrapText="1"/>
      <protection hidden="1"/>
    </xf>
    <xf numFmtId="0" fontId="8" fillId="9" borderId="41" xfId="2" applyFont="1" applyFill="1" applyBorder="1" applyAlignment="1" applyProtection="1">
      <alignment horizontal="center" vertical="center" wrapText="1"/>
      <protection hidden="1"/>
    </xf>
    <xf numFmtId="3" fontId="4" fillId="9" borderId="114" xfId="2" applyNumberFormat="1" applyFont="1" applyFill="1" applyBorder="1" applyAlignment="1" applyProtection="1">
      <alignment horizontal="center" vertical="center" wrapText="1"/>
      <protection hidden="1"/>
    </xf>
    <xf numFmtId="164" fontId="4" fillId="9" borderId="105" xfId="2" applyNumberFormat="1" applyFont="1" applyFill="1" applyBorder="1" applyAlignment="1" applyProtection="1">
      <alignment horizontal="center" vertical="center" wrapText="1"/>
      <protection hidden="1"/>
    </xf>
    <xf numFmtId="9" fontId="8" fillId="9" borderId="86" xfId="1" applyFont="1" applyFill="1" applyBorder="1" applyAlignment="1" applyProtection="1">
      <alignment horizontal="right" vertical="center" wrapText="1"/>
      <protection hidden="1"/>
    </xf>
    <xf numFmtId="9" fontId="8" fillId="9" borderId="42" xfId="1" applyFont="1" applyFill="1" applyBorder="1" applyAlignment="1" applyProtection="1">
      <alignment horizontal="right" vertical="center" wrapText="1"/>
      <protection hidden="1"/>
    </xf>
    <xf numFmtId="9" fontId="8" fillId="9" borderId="44" xfId="1" applyFont="1" applyFill="1" applyBorder="1" applyAlignment="1" applyProtection="1">
      <alignment horizontal="right" vertical="center" wrapText="1"/>
      <protection hidden="1"/>
    </xf>
    <xf numFmtId="9" fontId="8" fillId="9" borderId="2" xfId="1" applyFont="1" applyFill="1" applyBorder="1" applyAlignment="1" applyProtection="1">
      <alignment horizontal="right" vertical="center" wrapText="1"/>
      <protection hidden="1"/>
    </xf>
    <xf numFmtId="0" fontId="4" fillId="9" borderId="105" xfId="2" applyFont="1" applyFill="1" applyBorder="1" applyAlignment="1" applyProtection="1">
      <alignment horizontal="center" vertical="center" wrapText="1"/>
      <protection hidden="1"/>
    </xf>
    <xf numFmtId="0" fontId="3" fillId="9" borderId="108" xfId="2" applyFont="1" applyFill="1" applyBorder="1" applyAlignment="1" applyProtection="1">
      <alignment horizontal="center" vertical="center" wrapText="1"/>
      <protection hidden="1"/>
    </xf>
    <xf numFmtId="10" fontId="4" fillId="9" borderId="41" xfId="1" applyNumberFormat="1" applyFont="1" applyFill="1" applyBorder="1" applyAlignment="1" applyProtection="1">
      <alignment horizontal="center" vertical="center" wrapText="1"/>
      <protection hidden="1"/>
    </xf>
    <xf numFmtId="164" fontId="4" fillId="9" borderId="105" xfId="2" applyNumberFormat="1" applyFont="1" applyFill="1" applyBorder="1" applyAlignment="1" applyProtection="1">
      <alignment horizontal="center" vertical="center"/>
      <protection hidden="1"/>
    </xf>
    <xf numFmtId="9" fontId="4" fillId="9" borderId="73" xfId="1" applyFont="1" applyFill="1" applyBorder="1" applyAlignment="1" applyProtection="1">
      <alignment horizontal="right" vertical="center"/>
      <protection hidden="1"/>
    </xf>
    <xf numFmtId="9" fontId="4" fillId="9" borderId="36" xfId="1" applyFont="1" applyFill="1" applyBorder="1" applyAlignment="1" applyProtection="1">
      <alignment horizontal="right" vertical="center"/>
      <protection hidden="1"/>
    </xf>
    <xf numFmtId="9" fontId="4" fillId="9" borderId="38" xfId="1" applyFont="1" applyFill="1" applyBorder="1" applyAlignment="1" applyProtection="1">
      <alignment horizontal="right" vertical="center"/>
      <protection hidden="1"/>
    </xf>
    <xf numFmtId="9" fontId="4" fillId="9" borderId="2" xfId="1" applyFont="1" applyFill="1" applyBorder="1" applyAlignment="1" applyProtection="1">
      <alignment horizontal="right" vertical="center"/>
      <protection hidden="1"/>
    </xf>
    <xf numFmtId="9" fontId="4" fillId="29" borderId="5" xfId="1" applyFont="1" applyFill="1" applyBorder="1" applyAlignment="1" applyProtection="1">
      <alignment horizontal="right" vertical="center"/>
      <protection hidden="1"/>
    </xf>
    <xf numFmtId="9" fontId="4" fillId="9" borderId="151" xfId="1" applyFont="1" applyFill="1" applyBorder="1" applyAlignment="1" applyProtection="1">
      <alignment horizontal="right" vertical="center"/>
      <protection hidden="1"/>
    </xf>
    <xf numFmtId="9" fontId="4" fillId="9" borderId="152" xfId="1" applyFont="1" applyFill="1" applyBorder="1" applyAlignment="1" applyProtection="1">
      <alignment horizontal="right" vertical="center"/>
      <protection hidden="1"/>
    </xf>
    <xf numFmtId="9" fontId="4" fillId="9" borderId="153" xfId="1" applyFont="1" applyFill="1" applyBorder="1" applyAlignment="1" applyProtection="1">
      <alignment horizontal="right" vertical="center"/>
      <protection hidden="1"/>
    </xf>
    <xf numFmtId="9" fontId="4" fillId="30" borderId="41" xfId="1" applyFont="1" applyFill="1" applyBorder="1" applyAlignment="1" applyProtection="1">
      <alignment horizontal="center" vertical="center" wrapText="1"/>
      <protection hidden="1"/>
    </xf>
    <xf numFmtId="9" fontId="4" fillId="29" borderId="1" xfId="1" applyFont="1" applyFill="1" applyBorder="1" applyAlignment="1" applyProtection="1">
      <alignment horizontal="right" vertical="center"/>
      <protection hidden="1"/>
    </xf>
    <xf numFmtId="9" fontId="4" fillId="29" borderId="2" xfId="1" applyFont="1" applyFill="1" applyBorder="1" applyAlignment="1" applyProtection="1">
      <alignment horizontal="right" vertical="center"/>
      <protection hidden="1"/>
    </xf>
    <xf numFmtId="10" fontId="4" fillId="30" borderId="103" xfId="3" applyNumberFormat="1" applyFont="1" applyFill="1" applyBorder="1" applyAlignment="1" applyProtection="1">
      <alignment horizontal="center" vertical="center" wrapText="1"/>
      <protection hidden="1"/>
    </xf>
    <xf numFmtId="0" fontId="4" fillId="9" borderId="100" xfId="2" applyFont="1" applyFill="1" applyBorder="1" applyProtection="1">
      <protection hidden="1"/>
    </xf>
    <xf numFmtId="9" fontId="4" fillId="9" borderId="48" xfId="1" applyFont="1" applyFill="1" applyBorder="1" applyAlignment="1" applyProtection="1">
      <alignment horizontal="right" vertical="center"/>
      <protection hidden="1"/>
    </xf>
    <xf numFmtId="9" fontId="4" fillId="30" borderId="103" xfId="3" applyFont="1" applyFill="1" applyBorder="1" applyAlignment="1" applyProtection="1">
      <alignment horizontal="center" vertical="center" wrapText="1"/>
      <protection hidden="1"/>
    </xf>
    <xf numFmtId="0" fontId="4" fillId="9" borderId="104" xfId="2" applyFont="1" applyFill="1" applyBorder="1" applyAlignment="1" applyProtection="1">
      <alignment horizontal="center" vertical="center" wrapText="1"/>
      <protection hidden="1"/>
    </xf>
    <xf numFmtId="9" fontId="4" fillId="9" borderId="51" xfId="1" applyFont="1" applyFill="1" applyBorder="1" applyAlignment="1" applyProtection="1">
      <alignment horizontal="right" vertical="center"/>
      <protection hidden="1"/>
    </xf>
    <xf numFmtId="9" fontId="4" fillId="29" borderId="52" xfId="1" applyFont="1" applyFill="1" applyBorder="1" applyAlignment="1" applyProtection="1">
      <alignment horizontal="right" vertical="center"/>
      <protection hidden="1"/>
    </xf>
    <xf numFmtId="0" fontId="4" fillId="9" borderId="43" xfId="2" applyFont="1" applyFill="1" applyBorder="1" applyAlignment="1" applyProtection="1">
      <alignment vertical="center" wrapText="1"/>
      <protection hidden="1"/>
    </xf>
    <xf numFmtId="0" fontId="4" fillId="9" borderId="41" xfId="2" applyFont="1" applyFill="1" applyBorder="1" applyAlignment="1" applyProtection="1">
      <alignment horizontal="center" vertical="center" wrapText="1"/>
      <protection hidden="1"/>
    </xf>
    <xf numFmtId="10" fontId="4" fillId="9" borderId="69" xfId="1" applyNumberFormat="1" applyFont="1" applyFill="1" applyBorder="1" applyAlignment="1" applyProtection="1">
      <alignment horizontal="center" vertical="center" wrapText="1"/>
      <protection hidden="1"/>
    </xf>
    <xf numFmtId="9" fontId="4" fillId="9" borderId="34" xfId="1" applyFont="1" applyFill="1" applyBorder="1" applyAlignment="1" applyProtection="1">
      <alignment horizontal="right" vertical="center"/>
      <protection hidden="1"/>
    </xf>
    <xf numFmtId="9" fontId="4" fillId="9" borderId="35" xfId="1" applyFont="1" applyFill="1" applyBorder="1" applyAlignment="1" applyProtection="1">
      <alignment horizontal="right" vertical="center"/>
      <protection hidden="1"/>
    </xf>
    <xf numFmtId="9" fontId="4" fillId="9" borderId="37" xfId="1" applyFont="1" applyFill="1" applyBorder="1" applyAlignment="1" applyProtection="1">
      <alignment horizontal="right" vertical="center"/>
      <protection hidden="1"/>
    </xf>
    <xf numFmtId="9" fontId="4" fillId="9" borderId="90" xfId="1" applyFont="1" applyFill="1" applyBorder="1" applyAlignment="1" applyProtection="1">
      <alignment horizontal="right" vertical="center"/>
      <protection hidden="1"/>
    </xf>
    <xf numFmtId="9" fontId="4" fillId="9" borderId="76" xfId="1" applyFont="1" applyFill="1" applyBorder="1" applyAlignment="1" applyProtection="1">
      <alignment horizontal="right" vertical="center"/>
      <protection hidden="1"/>
    </xf>
    <xf numFmtId="9" fontId="4" fillId="29" borderId="3" xfId="1" applyFont="1" applyFill="1" applyBorder="1" applyAlignment="1" applyProtection="1">
      <alignment horizontal="right" vertical="center"/>
      <protection hidden="1"/>
    </xf>
    <xf numFmtId="9" fontId="4" fillId="9" borderId="46" xfId="1" applyFont="1" applyFill="1" applyBorder="1" applyAlignment="1" applyProtection="1">
      <alignment horizontal="right" vertical="center"/>
      <protection hidden="1"/>
    </xf>
    <xf numFmtId="9" fontId="4" fillId="9" borderId="47" xfId="1" applyFont="1" applyFill="1" applyBorder="1" applyAlignment="1" applyProtection="1">
      <alignment horizontal="right" vertical="center"/>
      <protection hidden="1"/>
    </xf>
    <xf numFmtId="9" fontId="4" fillId="9" borderId="79" xfId="1" applyFont="1" applyFill="1" applyBorder="1" applyAlignment="1" applyProtection="1">
      <alignment horizontal="right" vertical="center"/>
      <protection hidden="1"/>
    </xf>
    <xf numFmtId="9" fontId="4" fillId="9" borderId="54" xfId="1" applyFont="1" applyFill="1" applyBorder="1" applyAlignment="1" applyProtection="1">
      <alignment horizontal="right" vertical="center"/>
      <protection hidden="1"/>
    </xf>
    <xf numFmtId="9" fontId="4" fillId="9" borderId="101" xfId="1" applyFont="1" applyFill="1" applyBorder="1" applyAlignment="1" applyProtection="1">
      <alignment horizontal="right" vertical="center"/>
      <protection hidden="1"/>
    </xf>
    <xf numFmtId="9" fontId="4" fillId="9" borderId="78" xfId="1" applyFont="1" applyFill="1" applyBorder="1" applyAlignment="1" applyProtection="1">
      <alignment horizontal="right" vertical="center"/>
      <protection hidden="1"/>
    </xf>
    <xf numFmtId="9" fontId="4" fillId="9" borderId="1" xfId="1" applyFont="1" applyFill="1" applyBorder="1" applyAlignment="1" applyProtection="1">
      <alignment horizontal="right" vertical="center"/>
      <protection hidden="1"/>
    </xf>
    <xf numFmtId="9" fontId="4" fillId="9" borderId="5" xfId="1" applyFont="1" applyFill="1" applyBorder="1" applyAlignment="1" applyProtection="1">
      <alignment horizontal="right" vertical="center"/>
      <protection hidden="1"/>
    </xf>
    <xf numFmtId="0" fontId="4" fillId="9" borderId="106" xfId="2" applyFont="1" applyFill="1" applyBorder="1" applyAlignment="1" applyProtection="1">
      <alignment vertical="center" wrapText="1"/>
      <protection hidden="1"/>
    </xf>
    <xf numFmtId="9" fontId="4" fillId="9" borderId="70" xfId="1" applyFont="1" applyFill="1" applyBorder="1" applyAlignment="1" applyProtection="1">
      <alignment horizontal="center" vertical="center" wrapText="1"/>
      <protection hidden="1"/>
    </xf>
    <xf numFmtId="9" fontId="4" fillId="9" borderId="67" xfId="1" applyFont="1" applyFill="1" applyBorder="1" applyAlignment="1" applyProtection="1">
      <alignment horizontal="right" vertical="center"/>
      <protection hidden="1"/>
    </xf>
    <xf numFmtId="9" fontId="4" fillId="9" borderId="45" xfId="1" applyFont="1" applyFill="1" applyBorder="1" applyAlignment="1" applyProtection="1">
      <alignment horizontal="right" vertical="center"/>
      <protection hidden="1"/>
    </xf>
    <xf numFmtId="9" fontId="4" fillId="9" borderId="72" xfId="1" applyFont="1" applyFill="1" applyBorder="1" applyAlignment="1" applyProtection="1">
      <alignment horizontal="right" vertical="center"/>
      <protection hidden="1"/>
    </xf>
    <xf numFmtId="9" fontId="4" fillId="29" borderId="24" xfId="1" applyFont="1" applyFill="1" applyBorder="1" applyAlignment="1" applyProtection="1">
      <alignment horizontal="right" vertical="center"/>
      <protection hidden="1"/>
    </xf>
    <xf numFmtId="9" fontId="4" fillId="9" borderId="40" xfId="1" applyFont="1" applyFill="1" applyBorder="1" applyAlignment="1" applyProtection="1">
      <alignment horizontal="right" vertical="center"/>
      <protection hidden="1"/>
    </xf>
    <xf numFmtId="9" fontId="4" fillId="9" borderId="41" xfId="1" applyFont="1" applyFill="1" applyBorder="1" applyAlignment="1" applyProtection="1">
      <alignment horizontal="right" vertical="center"/>
      <protection hidden="1"/>
    </xf>
    <xf numFmtId="9" fontId="4" fillId="9" borderId="75" xfId="1" applyFont="1" applyFill="1" applyBorder="1" applyAlignment="1" applyProtection="1">
      <alignment horizontal="right" vertical="center"/>
      <protection hidden="1"/>
    </xf>
    <xf numFmtId="9" fontId="4" fillId="9" borderId="0" xfId="1" applyFont="1" applyFill="1" applyBorder="1" applyAlignment="1" applyProtection="1">
      <alignment horizontal="right" vertical="center"/>
      <protection hidden="1"/>
    </xf>
    <xf numFmtId="9" fontId="4" fillId="9" borderId="71" xfId="1" applyFont="1" applyFill="1" applyBorder="1" applyAlignment="1" applyProtection="1">
      <alignment horizontal="right" vertical="center"/>
      <protection hidden="1"/>
    </xf>
    <xf numFmtId="0" fontId="4" fillId="9" borderId="107" xfId="2" applyFont="1" applyFill="1" applyBorder="1" applyAlignment="1" applyProtection="1">
      <alignment vertical="center" wrapText="1"/>
      <protection hidden="1"/>
    </xf>
    <xf numFmtId="0" fontId="4" fillId="9" borderId="115" xfId="2" applyFont="1" applyFill="1" applyBorder="1" applyAlignment="1" applyProtection="1">
      <alignment vertical="center" wrapText="1"/>
      <protection hidden="1"/>
    </xf>
    <xf numFmtId="9" fontId="4" fillId="9" borderId="83" xfId="1" applyFont="1" applyFill="1" applyBorder="1" applyAlignment="1" applyProtection="1">
      <alignment horizontal="right" vertical="center"/>
      <protection hidden="1"/>
    </xf>
    <xf numFmtId="9" fontId="4" fillId="9" borderId="84" xfId="1" applyFont="1" applyFill="1" applyBorder="1" applyAlignment="1" applyProtection="1">
      <alignment horizontal="right" vertical="center"/>
      <protection hidden="1"/>
    </xf>
    <xf numFmtId="9" fontId="4" fillId="9" borderId="85" xfId="1" applyFont="1" applyFill="1" applyBorder="1" applyAlignment="1" applyProtection="1">
      <alignment horizontal="right" vertical="center"/>
      <protection hidden="1"/>
    </xf>
    <xf numFmtId="0" fontId="4" fillId="9" borderId="47" xfId="2" applyFont="1" applyFill="1" applyBorder="1" applyAlignment="1" applyProtection="1">
      <alignment horizontal="center" vertical="center" wrapText="1"/>
      <protection hidden="1"/>
    </xf>
    <xf numFmtId="0" fontId="4" fillId="30" borderId="103" xfId="2" applyFont="1" applyFill="1" applyBorder="1" applyAlignment="1" applyProtection="1">
      <alignment horizontal="center" vertical="center" wrapText="1"/>
      <protection hidden="1"/>
    </xf>
    <xf numFmtId="0" fontId="4" fillId="30" borderId="108" xfId="2" applyFont="1" applyFill="1" applyBorder="1" applyAlignment="1" applyProtection="1">
      <alignment horizontal="center" vertical="center" wrapText="1"/>
      <protection hidden="1"/>
    </xf>
    <xf numFmtId="0" fontId="3" fillId="25" borderId="102" xfId="2" applyFont="1" applyFill="1" applyBorder="1" applyAlignment="1" applyProtection="1">
      <alignment horizontal="center" vertical="center" wrapText="1"/>
      <protection hidden="1"/>
    </xf>
    <xf numFmtId="9" fontId="4" fillId="30" borderId="108" xfId="2" applyNumberFormat="1" applyFont="1" applyFill="1" applyBorder="1" applyAlignment="1" applyProtection="1">
      <alignment horizontal="center" vertical="center" wrapText="1"/>
      <protection hidden="1"/>
    </xf>
    <xf numFmtId="165" fontId="4" fillId="30" borderId="103" xfId="3" applyNumberFormat="1" applyFont="1" applyFill="1" applyBorder="1" applyAlignment="1" applyProtection="1">
      <alignment horizontal="center" vertical="center" wrapText="1"/>
      <protection hidden="1"/>
    </xf>
    <xf numFmtId="0" fontId="4" fillId="9" borderId="84" xfId="2" applyFont="1" applyFill="1" applyBorder="1" applyAlignment="1" applyProtection="1">
      <alignment horizontal="center" vertical="center" wrapText="1"/>
      <protection hidden="1"/>
    </xf>
    <xf numFmtId="9" fontId="4" fillId="9" borderId="84" xfId="1" applyFont="1" applyFill="1" applyBorder="1" applyAlignment="1" applyProtection="1">
      <alignment horizontal="center" vertical="center" wrapText="1"/>
      <protection hidden="1"/>
    </xf>
    <xf numFmtId="9" fontId="8" fillId="9" borderId="0" xfId="3" applyFont="1" applyFill="1" applyBorder="1" applyAlignment="1" applyProtection="1">
      <alignment horizontal="center" vertical="center" wrapText="1"/>
      <protection hidden="1"/>
    </xf>
    <xf numFmtId="0" fontId="0" fillId="0" borderId="0" xfId="0" applyBorder="1"/>
    <xf numFmtId="0" fontId="10" fillId="4" borderId="0" xfId="2" applyFont="1" applyFill="1" applyBorder="1" applyAlignment="1" applyProtection="1">
      <alignment horizontal="left"/>
    </xf>
    <xf numFmtId="0" fontId="4" fillId="4" borderId="0" xfId="2" applyFont="1" applyFill="1" applyBorder="1" applyAlignment="1" applyProtection="1"/>
    <xf numFmtId="0" fontId="10" fillId="4" borderId="0" xfId="2" applyFont="1" applyFill="1" applyBorder="1" applyAlignment="1" applyProtection="1"/>
    <xf numFmtId="0" fontId="3" fillId="0" borderId="0" xfId="2" applyFont="1" applyBorder="1" applyAlignment="1" applyProtection="1"/>
    <xf numFmtId="0" fontId="0" fillId="0" borderId="156" xfId="0" applyBorder="1"/>
    <xf numFmtId="0" fontId="8" fillId="0" borderId="40" xfId="2" applyFont="1" applyBorder="1" applyProtection="1">
      <protection hidden="1"/>
    </xf>
    <xf numFmtId="0" fontId="8" fillId="0" borderId="41" xfId="2" applyFont="1" applyBorder="1" applyProtection="1">
      <protection hidden="1"/>
    </xf>
    <xf numFmtId="0" fontId="8" fillId="25" borderId="41" xfId="2" applyFont="1" applyFill="1" applyBorder="1" applyAlignment="1" applyProtection="1">
      <alignment horizontal="center" vertical="center" wrapText="1"/>
      <protection hidden="1"/>
    </xf>
    <xf numFmtId="0" fontId="8" fillId="9" borderId="35" xfId="2" applyFont="1" applyFill="1" applyBorder="1" applyAlignment="1" applyProtection="1">
      <alignment horizontal="center" vertical="center" wrapText="1"/>
      <protection hidden="1"/>
    </xf>
    <xf numFmtId="164" fontId="5" fillId="3" borderId="0" xfId="2" applyNumberFormat="1" applyFont="1" applyFill="1" applyBorder="1" applyAlignment="1" applyProtection="1">
      <alignment horizontal="center" vertical="center" wrapText="1"/>
    </xf>
    <xf numFmtId="0" fontId="8" fillId="0" borderId="41" xfId="0" applyFont="1" applyBorder="1" applyAlignment="1">
      <alignment horizontal="left" vertical="center" wrapText="1"/>
    </xf>
    <xf numFmtId="9" fontId="3" fillId="0" borderId="75" xfId="3" applyFont="1" applyBorder="1" applyAlignment="1">
      <alignment horizontal="center" vertical="center"/>
    </xf>
    <xf numFmtId="0" fontId="8" fillId="0" borderId="41" xfId="0" applyFont="1" applyFill="1" applyBorder="1" applyAlignment="1">
      <alignment horizontal="left" vertical="center" wrapText="1"/>
    </xf>
    <xf numFmtId="0" fontId="31" fillId="0" borderId="41" xfId="0" applyFont="1" applyFill="1" applyBorder="1" applyAlignment="1">
      <alignment wrapText="1"/>
    </xf>
    <xf numFmtId="0" fontId="3" fillId="0" borderId="41" xfId="2" applyFont="1" applyBorder="1" applyAlignment="1" applyProtection="1">
      <alignment horizontal="center" vertical="center" wrapText="1"/>
      <protection hidden="1"/>
    </xf>
    <xf numFmtId="0" fontId="31" fillId="0" borderId="41" xfId="0" applyFont="1" applyFill="1" applyBorder="1"/>
    <xf numFmtId="9" fontId="3" fillId="0" borderId="41" xfId="0" applyNumberFormat="1" applyFont="1" applyFill="1" applyBorder="1" applyAlignment="1" applyProtection="1">
      <alignment horizontal="center" vertical="center" wrapText="1"/>
      <protection hidden="1"/>
    </xf>
    <xf numFmtId="9" fontId="3" fillId="0" borderId="75" xfId="3" applyFont="1" applyFill="1" applyBorder="1" applyAlignment="1">
      <alignment horizontal="center" vertical="center"/>
    </xf>
    <xf numFmtId="9" fontId="3" fillId="0" borderId="41" xfId="0" applyNumberFormat="1" applyFont="1" applyBorder="1" applyAlignment="1" applyProtection="1">
      <alignment horizontal="center" vertical="center" wrapText="1"/>
      <protection hidden="1"/>
    </xf>
    <xf numFmtId="0" fontId="8" fillId="0" borderId="47" xfId="0" applyFont="1" applyBorder="1" applyAlignment="1">
      <alignment horizontal="left" vertical="center" wrapText="1"/>
    </xf>
    <xf numFmtId="0" fontId="3" fillId="0" borderId="47" xfId="2" applyFont="1" applyBorder="1" applyAlignment="1" applyProtection="1">
      <alignment horizontal="center" vertical="center" wrapText="1"/>
      <protection hidden="1"/>
    </xf>
    <xf numFmtId="9" fontId="3" fillId="0" borderId="47" xfId="0" applyNumberFormat="1" applyFont="1" applyBorder="1" applyAlignment="1" applyProtection="1">
      <alignment horizontal="center" vertical="center" wrapText="1"/>
      <protection hidden="1"/>
    </xf>
    <xf numFmtId="9" fontId="3" fillId="0" borderId="78" xfId="3" applyFont="1" applyFill="1" applyBorder="1" applyAlignment="1">
      <alignment horizontal="center" vertical="center"/>
    </xf>
    <xf numFmtId="1" fontId="3" fillId="0" borderId="41" xfId="0" applyNumberFormat="1" applyFont="1" applyBorder="1" applyAlignment="1" applyProtection="1">
      <alignment horizontal="center" vertical="center" wrapText="1"/>
      <protection hidden="1"/>
    </xf>
    <xf numFmtId="2" fontId="30" fillId="3" borderId="75" xfId="2" applyNumberFormat="1" applyFont="1" applyFill="1" applyBorder="1" applyAlignment="1" applyProtection="1">
      <alignment horizontal="center" vertical="center" wrapText="1"/>
    </xf>
    <xf numFmtId="0" fontId="8" fillId="0" borderId="69" xfId="0" applyFont="1" applyBorder="1" applyAlignment="1">
      <alignment horizontal="left" vertical="center" wrapText="1"/>
    </xf>
    <xf numFmtId="0" fontId="3" fillId="0" borderId="69" xfId="0" applyFont="1" applyFill="1" applyBorder="1" applyAlignment="1" applyProtection="1">
      <alignment horizontal="left" vertical="center" wrapText="1"/>
      <protection hidden="1"/>
    </xf>
    <xf numFmtId="0" fontId="3" fillId="0" borderId="69" xfId="0" applyFont="1" applyBorder="1" applyAlignment="1" applyProtection="1">
      <alignment horizontal="left" vertical="center" wrapText="1"/>
      <protection hidden="1"/>
    </xf>
    <xf numFmtId="0" fontId="3" fillId="0" borderId="69" xfId="0" applyFont="1" applyBorder="1" applyAlignment="1">
      <alignment horizontal="left" vertical="center" wrapText="1"/>
    </xf>
    <xf numFmtId="0" fontId="3" fillId="0" borderId="101" xfId="0" applyFont="1" applyBorder="1" applyAlignment="1">
      <alignment horizontal="left" vertical="center" wrapText="1"/>
    </xf>
    <xf numFmtId="9" fontId="3" fillId="0" borderId="43" xfId="0" applyNumberFormat="1" applyFont="1" applyBorder="1" applyAlignment="1">
      <alignment horizontal="center" vertical="center"/>
    </xf>
    <xf numFmtId="9" fontId="3" fillId="0" borderId="43" xfId="0" applyNumberFormat="1" applyFont="1" applyFill="1" applyBorder="1" applyAlignment="1">
      <alignment horizontal="center" vertical="center"/>
    </xf>
    <xf numFmtId="9" fontId="3" fillId="0" borderId="79" xfId="0" applyNumberFormat="1" applyFont="1" applyFill="1" applyBorder="1" applyAlignment="1">
      <alignment horizontal="center" vertical="center"/>
    </xf>
    <xf numFmtId="2" fontId="30" fillId="3" borderId="40" xfId="2" applyNumberFormat="1" applyFont="1" applyFill="1" applyBorder="1" applyAlignment="1" applyProtection="1">
      <alignment horizontal="center" vertical="center" wrapText="1"/>
    </xf>
    <xf numFmtId="9" fontId="3" fillId="0" borderId="40" xfId="3" applyFont="1" applyBorder="1" applyAlignment="1">
      <alignment horizontal="center" vertical="center"/>
    </xf>
    <xf numFmtId="9" fontId="3" fillId="0" borderId="40" xfId="3" applyFont="1" applyFill="1" applyBorder="1" applyAlignment="1">
      <alignment horizontal="center" vertical="center"/>
    </xf>
    <xf numFmtId="9" fontId="3" fillId="0" borderId="46" xfId="3" applyFont="1" applyFill="1" applyBorder="1" applyAlignment="1">
      <alignment horizontal="center" vertical="center"/>
    </xf>
    <xf numFmtId="0" fontId="5" fillId="3" borderId="159" xfId="2" applyFont="1" applyFill="1" applyBorder="1" applyAlignment="1" applyProtection="1">
      <alignment horizontal="center" vertical="center" wrapText="1"/>
    </xf>
    <xf numFmtId="0" fontId="5" fillId="3" borderId="160" xfId="2" applyFont="1" applyFill="1" applyBorder="1" applyAlignment="1" applyProtection="1">
      <alignment horizontal="center" vertical="center" wrapText="1"/>
    </xf>
    <xf numFmtId="0" fontId="8" fillId="21" borderId="41" xfId="2" applyFont="1" applyFill="1" applyBorder="1" applyAlignment="1" applyProtection="1">
      <alignment horizontal="center" vertical="center" wrapText="1"/>
      <protection hidden="1"/>
    </xf>
    <xf numFmtId="0" fontId="8" fillId="7" borderId="41" xfId="2" applyFont="1" applyFill="1" applyBorder="1" applyAlignment="1" applyProtection="1">
      <alignment horizontal="center" vertical="center" wrapText="1"/>
      <protection hidden="1"/>
    </xf>
    <xf numFmtId="0" fontId="3" fillId="7" borderId="41" xfId="2" applyFont="1" applyFill="1" applyBorder="1" applyAlignment="1" applyProtection="1">
      <alignment horizontal="center" vertical="center" wrapText="1"/>
      <protection hidden="1"/>
    </xf>
    <xf numFmtId="3" fontId="3" fillId="8" borderId="41" xfId="2" applyNumberFormat="1" applyFont="1" applyFill="1" applyBorder="1" applyAlignment="1" applyProtection="1">
      <alignment horizontal="center" vertical="center" wrapText="1"/>
      <protection hidden="1"/>
    </xf>
    <xf numFmtId="1" fontId="3" fillId="8" borderId="41" xfId="2" applyNumberFormat="1" applyFont="1" applyFill="1" applyBorder="1" applyAlignment="1" applyProtection="1">
      <alignment horizontal="center" vertical="center"/>
      <protection hidden="1"/>
    </xf>
    <xf numFmtId="3" fontId="3" fillId="28" borderId="41" xfId="2" applyNumberFormat="1" applyFont="1" applyFill="1" applyBorder="1" applyAlignment="1" applyProtection="1">
      <alignment horizontal="center" vertical="center" wrapText="1"/>
      <protection hidden="1"/>
    </xf>
    <xf numFmtId="164" fontId="3" fillId="8" borderId="41" xfId="2" applyNumberFormat="1" applyFont="1" applyFill="1" applyBorder="1" applyAlignment="1" applyProtection="1">
      <alignment horizontal="center" vertical="center" wrapText="1"/>
      <protection hidden="1"/>
    </xf>
    <xf numFmtId="164" fontId="3" fillId="8" borderId="41" xfId="2" applyNumberFormat="1" applyFont="1" applyFill="1" applyBorder="1" applyAlignment="1" applyProtection="1">
      <alignment vertical="center" wrapText="1"/>
      <protection hidden="1"/>
    </xf>
    <xf numFmtId="0" fontId="4" fillId="8" borderId="41" xfId="2" applyFont="1" applyFill="1" applyBorder="1" applyAlignment="1" applyProtection="1">
      <alignment horizontal="center" vertical="center" wrapText="1"/>
      <protection hidden="1"/>
    </xf>
    <xf numFmtId="0" fontId="4" fillId="24" borderId="41" xfId="2" applyFont="1" applyFill="1" applyBorder="1" applyAlignment="1" applyProtection="1">
      <alignment horizontal="center" vertical="center" wrapText="1"/>
      <protection hidden="1"/>
    </xf>
    <xf numFmtId="0" fontId="3" fillId="25" borderId="41" xfId="2" applyFont="1" applyFill="1" applyBorder="1" applyAlignment="1" applyProtection="1">
      <alignment horizontal="center" vertical="center" wrapText="1"/>
      <protection hidden="1"/>
    </xf>
    <xf numFmtId="0" fontId="3" fillId="9" borderId="41" xfId="2" applyFont="1" applyFill="1" applyBorder="1" applyAlignment="1" applyProtection="1">
      <alignment horizontal="center" vertical="center" wrapText="1"/>
      <protection hidden="1"/>
    </xf>
    <xf numFmtId="9" fontId="4" fillId="9" borderId="41" xfId="2" applyNumberFormat="1" applyFont="1" applyFill="1" applyBorder="1" applyAlignment="1" applyProtection="1">
      <alignment horizontal="center" vertical="center" wrapText="1"/>
      <protection hidden="1"/>
    </xf>
    <xf numFmtId="3" fontId="4" fillId="9" borderId="41" xfId="2" applyNumberFormat="1" applyFont="1" applyFill="1" applyBorder="1" applyAlignment="1" applyProtection="1">
      <alignment horizontal="center" vertical="center" wrapText="1"/>
      <protection hidden="1"/>
    </xf>
    <xf numFmtId="0" fontId="4" fillId="30" borderId="41" xfId="2" applyFont="1" applyFill="1" applyBorder="1" applyAlignment="1" applyProtection="1">
      <alignment horizontal="center" vertical="center" wrapText="1"/>
      <protection hidden="1"/>
    </xf>
    <xf numFmtId="9" fontId="4" fillId="30" borderId="41" xfId="2" applyNumberFormat="1" applyFont="1" applyFill="1" applyBorder="1" applyAlignment="1" applyProtection="1">
      <alignment horizontal="center" vertical="center" wrapText="1"/>
      <protection hidden="1"/>
    </xf>
    <xf numFmtId="0" fontId="4" fillId="9" borderId="41" xfId="2" applyFont="1" applyFill="1" applyBorder="1" applyAlignment="1" applyProtection="1">
      <alignment vertical="center" wrapText="1"/>
      <protection hidden="1"/>
    </xf>
    <xf numFmtId="0" fontId="8" fillId="12" borderId="35" xfId="2" applyFont="1" applyFill="1" applyBorder="1" applyAlignment="1">
      <alignment horizontal="left" vertical="center" wrapText="1"/>
    </xf>
    <xf numFmtId="0" fontId="8" fillId="12" borderId="35" xfId="2" applyFont="1" applyFill="1" applyBorder="1" applyAlignment="1">
      <alignment horizontal="center" vertical="center" wrapText="1"/>
    </xf>
    <xf numFmtId="9" fontId="8" fillId="12" borderId="76" xfId="1" applyFont="1" applyFill="1" applyBorder="1" applyAlignment="1">
      <alignment horizontal="center" vertical="center" wrapText="1"/>
    </xf>
    <xf numFmtId="9" fontId="8" fillId="12" borderId="75" xfId="1" applyFont="1" applyFill="1" applyBorder="1" applyAlignment="1">
      <alignment horizontal="center" vertical="center" wrapText="1"/>
    </xf>
    <xf numFmtId="9" fontId="8" fillId="5" borderId="75" xfId="1" applyFont="1" applyFill="1" applyBorder="1" applyAlignment="1" applyProtection="1">
      <alignment horizontal="center" vertical="center" wrapText="1"/>
      <protection hidden="1"/>
    </xf>
    <xf numFmtId="9" fontId="4" fillId="12" borderId="75" xfId="1" applyFont="1" applyFill="1" applyBorder="1" applyAlignment="1">
      <alignment horizontal="center" vertical="center" wrapText="1"/>
    </xf>
    <xf numFmtId="9" fontId="8" fillId="5" borderId="75" xfId="1" applyFont="1" applyFill="1" applyBorder="1" applyAlignment="1" applyProtection="1">
      <alignment horizontal="center" vertical="center" wrapText="1"/>
    </xf>
    <xf numFmtId="0" fontId="4" fillId="5" borderId="47" xfId="2" applyFont="1" applyFill="1" applyBorder="1" applyAlignment="1" applyProtection="1">
      <alignment horizontal="center" vertical="center" wrapText="1"/>
      <protection hidden="1"/>
    </xf>
    <xf numFmtId="0" fontId="8" fillId="5" borderId="47" xfId="2" applyFont="1" applyFill="1" applyBorder="1" applyAlignment="1" applyProtection="1">
      <alignment horizontal="center" vertical="center" wrapText="1"/>
      <protection hidden="1"/>
    </xf>
    <xf numFmtId="9" fontId="8" fillId="5" borderId="78" xfId="1" applyFont="1" applyFill="1" applyBorder="1" applyAlignment="1" applyProtection="1">
      <alignment horizontal="center" vertical="center" wrapText="1"/>
      <protection hidden="1"/>
    </xf>
    <xf numFmtId="9" fontId="8" fillId="6" borderId="76" xfId="2" applyNumberFormat="1" applyFont="1" applyFill="1" applyBorder="1" applyAlignment="1" applyProtection="1">
      <alignment horizontal="center" vertical="center" wrapText="1"/>
      <protection hidden="1"/>
    </xf>
    <xf numFmtId="9" fontId="8" fillId="6" borderId="75" xfId="2" applyNumberFormat="1" applyFont="1" applyFill="1" applyBorder="1" applyAlignment="1" applyProtection="1">
      <alignment horizontal="center" vertical="center" wrapText="1"/>
      <protection hidden="1"/>
    </xf>
    <xf numFmtId="9" fontId="8" fillId="6" borderId="78" xfId="1" applyFont="1" applyFill="1" applyBorder="1" applyAlignment="1" applyProtection="1">
      <alignment horizontal="center" vertical="center" wrapText="1"/>
      <protection hidden="1"/>
    </xf>
    <xf numFmtId="0" fontId="8" fillId="21" borderId="35" xfId="2" applyFont="1" applyFill="1" applyBorder="1" applyAlignment="1" applyProtection="1">
      <alignment horizontal="center" vertical="center" wrapText="1"/>
      <protection hidden="1"/>
    </xf>
    <xf numFmtId="9" fontId="8" fillId="21" borderId="76" xfId="1" applyFont="1" applyFill="1" applyBorder="1" applyAlignment="1" applyProtection="1">
      <alignment horizontal="center" vertical="center" wrapText="1"/>
      <protection hidden="1"/>
    </xf>
    <xf numFmtId="9" fontId="8" fillId="7" borderId="75" xfId="1" applyFont="1" applyFill="1" applyBorder="1" applyAlignment="1" applyProtection="1">
      <alignment horizontal="center" vertical="center" wrapText="1"/>
      <protection hidden="1"/>
    </xf>
    <xf numFmtId="0" fontId="8" fillId="7" borderId="47" xfId="2" applyFont="1" applyFill="1" applyBorder="1" applyAlignment="1" applyProtection="1">
      <alignment horizontal="center" vertical="center" wrapText="1"/>
      <protection hidden="1"/>
    </xf>
    <xf numFmtId="0" fontId="3" fillId="7" borderId="47" xfId="2" applyFont="1" applyFill="1" applyBorder="1" applyAlignment="1" applyProtection="1">
      <alignment horizontal="center" vertical="center" wrapText="1"/>
      <protection hidden="1"/>
    </xf>
    <xf numFmtId="9" fontId="8" fillId="7" borderId="78" xfId="1" applyFont="1" applyFill="1" applyBorder="1" applyAlignment="1" applyProtection="1">
      <alignment horizontal="center" vertical="center" wrapText="1"/>
      <protection hidden="1"/>
    </xf>
    <xf numFmtId="0" fontId="8" fillId="8" borderId="35" xfId="2" applyFont="1" applyFill="1" applyBorder="1" applyAlignment="1" applyProtection="1">
      <alignment horizontal="center" vertical="center" wrapText="1"/>
      <protection hidden="1"/>
    </xf>
    <xf numFmtId="0" fontId="3" fillId="8" borderId="35" xfId="2" applyFont="1" applyFill="1" applyBorder="1" applyAlignment="1" applyProtection="1">
      <alignment horizontal="center" vertical="center" wrapText="1"/>
      <protection hidden="1"/>
    </xf>
    <xf numFmtId="3" fontId="3" fillId="8" borderId="35" xfId="2" applyNumberFormat="1" applyFont="1" applyFill="1" applyBorder="1" applyAlignment="1" applyProtection="1">
      <alignment horizontal="center" vertical="center" wrapText="1"/>
      <protection hidden="1"/>
    </xf>
    <xf numFmtId="9" fontId="3" fillId="8" borderId="76" xfId="1" applyFont="1" applyFill="1" applyBorder="1" applyAlignment="1" applyProtection="1">
      <alignment horizontal="center" vertical="center" wrapText="1"/>
      <protection hidden="1"/>
    </xf>
    <xf numFmtId="9" fontId="3" fillId="8" borderId="75" xfId="1" applyFont="1" applyFill="1" applyBorder="1" applyAlignment="1" applyProtection="1">
      <alignment horizontal="center" vertical="center" wrapText="1"/>
      <protection hidden="1"/>
    </xf>
    <xf numFmtId="9" fontId="3" fillId="8" borderId="75" xfId="1" applyFont="1" applyFill="1" applyBorder="1" applyAlignment="1" applyProtection="1">
      <alignment horizontal="center" vertical="center"/>
      <protection hidden="1"/>
    </xf>
    <xf numFmtId="9" fontId="3" fillId="28" borderId="75" xfId="1" applyFont="1" applyFill="1" applyBorder="1" applyAlignment="1" applyProtection="1">
      <alignment horizontal="center" vertical="center" wrapText="1"/>
      <protection hidden="1"/>
    </xf>
    <xf numFmtId="0" fontId="8" fillId="0" borderId="46" xfId="2" applyFont="1" applyBorder="1" applyProtection="1">
      <protection hidden="1"/>
    </xf>
    <xf numFmtId="0" fontId="8" fillId="0" borderId="47" xfId="2" applyFont="1" applyBorder="1" applyProtection="1">
      <protection hidden="1"/>
    </xf>
    <xf numFmtId="0" fontId="8" fillId="8" borderId="47" xfId="2" applyFont="1" applyFill="1" applyBorder="1" applyAlignment="1" applyProtection="1">
      <alignment horizontal="center" vertical="center" wrapText="1"/>
      <protection hidden="1"/>
    </xf>
    <xf numFmtId="0" fontId="4" fillId="24" borderId="47" xfId="2" applyFont="1" applyFill="1" applyBorder="1" applyAlignment="1" applyProtection="1">
      <alignment horizontal="center" vertical="center" wrapText="1"/>
      <protection hidden="1"/>
    </xf>
    <xf numFmtId="0" fontId="3" fillId="25" borderId="47" xfId="2" applyFont="1" applyFill="1" applyBorder="1" applyAlignment="1" applyProtection="1">
      <alignment horizontal="center" vertical="center" wrapText="1"/>
      <protection hidden="1"/>
    </xf>
    <xf numFmtId="9" fontId="3" fillId="8" borderId="78" xfId="1" applyFont="1" applyFill="1" applyBorder="1" applyAlignment="1" applyProtection="1">
      <alignment horizontal="center" vertical="center" wrapText="1"/>
      <protection hidden="1"/>
    </xf>
    <xf numFmtId="9" fontId="4" fillId="9" borderId="76" xfId="1" applyFont="1" applyFill="1" applyBorder="1" applyAlignment="1" applyProtection="1">
      <alignment horizontal="center" vertical="center" wrapText="1"/>
      <protection hidden="1"/>
    </xf>
    <xf numFmtId="9" fontId="4" fillId="9" borderId="75" xfId="2" applyNumberFormat="1" applyFont="1" applyFill="1" applyBorder="1" applyAlignment="1" applyProtection="1">
      <alignment horizontal="center" vertical="center" wrapText="1"/>
      <protection hidden="1"/>
    </xf>
    <xf numFmtId="9" fontId="4" fillId="9" borderId="75" xfId="1" applyFont="1" applyFill="1" applyBorder="1" applyAlignment="1" applyProtection="1">
      <alignment horizontal="center" vertical="center" wrapText="1"/>
      <protection hidden="1"/>
    </xf>
    <xf numFmtId="9" fontId="3" fillId="9" borderId="75" xfId="1" applyFont="1" applyFill="1" applyBorder="1" applyAlignment="1" applyProtection="1">
      <alignment horizontal="center" vertical="center" wrapText="1"/>
      <protection hidden="1"/>
    </xf>
    <xf numFmtId="9" fontId="4" fillId="30" borderId="75" xfId="1" applyFont="1" applyFill="1" applyBorder="1" applyAlignment="1" applyProtection="1">
      <alignment horizontal="center" vertical="center" wrapText="1"/>
      <protection hidden="1"/>
    </xf>
    <xf numFmtId="9" fontId="4" fillId="9" borderId="78" xfId="1" applyFont="1" applyFill="1" applyBorder="1" applyAlignment="1" applyProtection="1">
      <alignment horizontal="center" vertical="center" wrapText="1"/>
      <protection hidden="1"/>
    </xf>
    <xf numFmtId="0" fontId="4" fillId="9" borderId="41" xfId="2" applyFont="1" applyFill="1" applyBorder="1" applyAlignment="1" applyProtection="1">
      <alignment horizontal="center" vertical="center" wrapText="1"/>
      <protection hidden="1"/>
    </xf>
    <xf numFmtId="0" fontId="8" fillId="9" borderId="41" xfId="2" applyFont="1" applyFill="1" applyBorder="1" applyAlignment="1" applyProtection="1">
      <alignment horizontal="center" vertical="center" wrapText="1"/>
      <protection hidden="1"/>
    </xf>
    <xf numFmtId="9" fontId="8" fillId="9" borderId="75" xfId="1" applyFont="1" applyFill="1" applyBorder="1" applyAlignment="1" applyProtection="1">
      <alignment horizontal="center" vertical="center" wrapText="1"/>
      <protection hidden="1"/>
    </xf>
    <xf numFmtId="9" fontId="8" fillId="6" borderId="75" xfId="1" applyFont="1" applyFill="1" applyBorder="1" applyAlignment="1" applyProtection="1">
      <alignment horizontal="center" vertical="center" wrapText="1"/>
      <protection hidden="1"/>
    </xf>
    <xf numFmtId="0" fontId="8" fillId="6" borderId="41" xfId="2" applyFont="1" applyFill="1" applyBorder="1" applyAlignment="1" applyProtection="1">
      <alignment horizontal="center" vertical="center" wrapText="1"/>
      <protection hidden="1"/>
    </xf>
    <xf numFmtId="0" fontId="3" fillId="6" borderId="41" xfId="2" applyFont="1" applyFill="1" applyBorder="1" applyAlignment="1" applyProtection="1">
      <alignment horizontal="center" vertical="center" wrapText="1"/>
      <protection hidden="1"/>
    </xf>
    <xf numFmtId="9" fontId="8" fillId="6" borderId="41" xfId="1" applyFont="1" applyFill="1" applyBorder="1" applyAlignment="1" applyProtection="1">
      <alignment horizontal="center" vertical="center" wrapText="1"/>
      <protection hidden="1"/>
    </xf>
    <xf numFmtId="9" fontId="8" fillId="6" borderId="75" xfId="2" applyNumberFormat="1" applyFont="1" applyFill="1" applyBorder="1" applyAlignment="1" applyProtection="1">
      <alignment horizontal="center" vertical="center" wrapText="1"/>
      <protection hidden="1"/>
    </xf>
    <xf numFmtId="0" fontId="4" fillId="9" borderId="99" xfId="2" applyFont="1" applyFill="1" applyBorder="1" applyAlignment="1" applyProtection="1">
      <alignment vertical="center" wrapText="1"/>
      <protection hidden="1"/>
    </xf>
    <xf numFmtId="0" fontId="8" fillId="34" borderId="92" xfId="2" applyFont="1" applyFill="1" applyBorder="1" applyAlignment="1" applyProtection="1">
      <alignment horizontal="center" vertical="center" wrapText="1"/>
      <protection hidden="1"/>
    </xf>
    <xf numFmtId="0" fontId="8" fillId="34" borderId="162" xfId="2" applyFont="1" applyFill="1" applyBorder="1" applyAlignment="1" applyProtection="1">
      <alignment horizontal="center" vertical="center" wrapText="1"/>
      <protection hidden="1"/>
    </xf>
    <xf numFmtId="0" fontId="8" fillId="34" borderId="163" xfId="2" applyFont="1" applyFill="1" applyBorder="1" applyAlignment="1" applyProtection="1">
      <alignment horizontal="center" vertical="center" wrapText="1"/>
      <protection hidden="1"/>
    </xf>
    <xf numFmtId="0" fontId="3" fillId="12" borderId="34" xfId="2" applyFont="1" applyFill="1" applyBorder="1" applyAlignment="1" applyProtection="1">
      <alignment horizontal="center" vertical="center"/>
    </xf>
    <xf numFmtId="0" fontId="4" fillId="33" borderId="34" xfId="2" applyFont="1" applyFill="1" applyBorder="1" applyAlignment="1" applyProtection="1">
      <alignment horizontal="center" vertical="center"/>
    </xf>
    <xf numFmtId="164" fontId="4" fillId="33" borderId="76" xfId="2" applyNumberFormat="1" applyFont="1" applyFill="1" applyBorder="1" applyAlignment="1" applyProtection="1">
      <alignment horizontal="center" vertical="center"/>
    </xf>
    <xf numFmtId="0" fontId="3" fillId="23" borderId="40" xfId="2" applyFont="1" applyFill="1" applyBorder="1" applyAlignment="1" applyProtection="1">
      <alignment horizontal="center" vertical="center"/>
    </xf>
    <xf numFmtId="0" fontId="3" fillId="23" borderId="75" xfId="2" applyFont="1" applyFill="1" applyBorder="1" applyAlignment="1" applyProtection="1">
      <alignment horizontal="center" vertical="center"/>
    </xf>
    <xf numFmtId="0" fontId="3" fillId="27" borderId="34" xfId="2" applyFont="1" applyFill="1" applyBorder="1" applyAlignment="1" applyProtection="1">
      <alignment horizontal="center" vertical="center"/>
    </xf>
    <xf numFmtId="0" fontId="3" fillId="27" borderId="76" xfId="2" applyFont="1" applyFill="1" applyBorder="1" applyAlignment="1" applyProtection="1">
      <alignment horizontal="center" vertical="center"/>
    </xf>
    <xf numFmtId="0" fontId="3" fillId="34" borderId="34" xfId="2" applyFont="1" applyFill="1" applyBorder="1" applyAlignment="1" applyProtection="1">
      <alignment horizontal="center" vertical="center"/>
    </xf>
    <xf numFmtId="0" fontId="3" fillId="34" borderId="76" xfId="2" applyFont="1" applyFill="1" applyBorder="1" applyAlignment="1" applyProtection="1">
      <alignment horizontal="center" vertical="center"/>
    </xf>
    <xf numFmtId="9" fontId="3" fillId="23" borderId="46" xfId="2" applyNumberFormat="1" applyFont="1" applyFill="1" applyBorder="1" applyAlignment="1" applyProtection="1">
      <alignment horizontal="center" vertical="center"/>
    </xf>
    <xf numFmtId="9" fontId="3" fillId="23" borderId="78" xfId="2" applyNumberFormat="1" applyFont="1" applyFill="1" applyBorder="1" applyAlignment="1" applyProtection="1">
      <alignment horizontal="center" vertical="center"/>
    </xf>
    <xf numFmtId="9" fontId="3" fillId="27" borderId="40" xfId="2" applyNumberFormat="1" applyFont="1" applyFill="1" applyBorder="1" applyAlignment="1" applyProtection="1">
      <alignment horizontal="center" vertical="center"/>
    </xf>
    <xf numFmtId="9" fontId="3" fillId="27" borderId="75" xfId="2" applyNumberFormat="1" applyFont="1" applyFill="1" applyBorder="1" applyAlignment="1" applyProtection="1">
      <alignment horizontal="center" vertical="center"/>
    </xf>
    <xf numFmtId="9" fontId="3" fillId="23" borderId="34" xfId="2" applyNumberFormat="1" applyFont="1" applyFill="1" applyBorder="1" applyAlignment="1" applyProtection="1">
      <alignment horizontal="center" vertical="center"/>
    </xf>
    <xf numFmtId="9" fontId="3" fillId="23" borderId="76" xfId="2" applyNumberFormat="1" applyFont="1" applyFill="1" applyBorder="1" applyAlignment="1" applyProtection="1">
      <alignment horizontal="center" vertical="center"/>
    </xf>
    <xf numFmtId="9" fontId="3" fillId="12" borderId="40" xfId="2" applyNumberFormat="1" applyFont="1" applyFill="1" applyBorder="1" applyAlignment="1" applyProtection="1">
      <alignment horizontal="center" vertical="center"/>
    </xf>
    <xf numFmtId="9" fontId="3" fillId="12" borderId="75" xfId="2" applyNumberFormat="1" applyFont="1" applyFill="1" applyBorder="1" applyAlignment="1" applyProtection="1">
      <alignment horizontal="center" vertical="center"/>
    </xf>
    <xf numFmtId="10" fontId="3" fillId="27" borderId="40" xfId="2" applyNumberFormat="1" applyFont="1" applyFill="1" applyBorder="1" applyAlignment="1" applyProtection="1">
      <alignment horizontal="center" vertical="center"/>
    </xf>
    <xf numFmtId="9" fontId="3" fillId="27" borderId="46" xfId="2" applyNumberFormat="1" applyFont="1" applyFill="1" applyBorder="1" applyAlignment="1" applyProtection="1">
      <alignment horizontal="center" vertical="center"/>
    </xf>
    <xf numFmtId="9" fontId="3" fillId="27" borderId="78" xfId="2" applyNumberFormat="1" applyFont="1" applyFill="1" applyBorder="1" applyAlignment="1" applyProtection="1">
      <alignment horizontal="center" vertical="center"/>
    </xf>
    <xf numFmtId="0" fontId="5" fillId="3" borderId="15" xfId="2" applyFont="1" applyFill="1" applyBorder="1" applyAlignment="1" applyProtection="1">
      <alignment horizontal="center" vertical="center" wrapText="1"/>
    </xf>
    <xf numFmtId="0" fontId="3" fillId="12" borderId="75" xfId="2" applyFont="1" applyFill="1" applyBorder="1" applyAlignment="1" applyProtection="1">
      <alignment horizontal="center" vertical="center"/>
    </xf>
    <xf numFmtId="9" fontId="4" fillId="31" borderId="40" xfId="2" applyNumberFormat="1" applyFont="1" applyFill="1" applyBorder="1" applyAlignment="1" applyProtection="1">
      <alignment horizontal="center" vertical="center"/>
    </xf>
    <xf numFmtId="9" fontId="4" fillId="31" borderId="75" xfId="1" applyFont="1" applyFill="1" applyBorder="1" applyAlignment="1" applyProtection="1">
      <alignment horizontal="center" vertical="center"/>
    </xf>
    <xf numFmtId="10" fontId="3" fillId="32" borderId="40" xfId="2" applyNumberFormat="1" applyFont="1" applyFill="1" applyBorder="1" applyAlignment="1" applyProtection="1">
      <alignment horizontal="center" vertical="center"/>
    </xf>
    <xf numFmtId="10" fontId="3" fillId="32" borderId="75" xfId="2" applyNumberFormat="1" applyFont="1" applyFill="1" applyBorder="1" applyAlignment="1" applyProtection="1">
      <alignment horizontal="center" vertical="center"/>
    </xf>
    <xf numFmtId="9" fontId="3" fillId="32" borderId="46" xfId="2" applyNumberFormat="1" applyFont="1" applyFill="1" applyBorder="1" applyAlignment="1" applyProtection="1">
      <alignment horizontal="center" vertical="center"/>
    </xf>
    <xf numFmtId="9" fontId="3" fillId="32" borderId="78" xfId="2" applyNumberFormat="1" applyFont="1" applyFill="1" applyBorder="1" applyAlignment="1" applyProtection="1">
      <alignment horizontal="center" vertical="center"/>
    </xf>
    <xf numFmtId="10" fontId="3" fillId="27" borderId="75" xfId="2" applyNumberFormat="1" applyFont="1" applyFill="1" applyBorder="1" applyAlignment="1" applyProtection="1">
      <alignment horizontal="center" vertical="center"/>
    </xf>
    <xf numFmtId="9" fontId="3" fillId="34" borderId="40" xfId="2" applyNumberFormat="1" applyFont="1" applyFill="1" applyBorder="1" applyAlignment="1" applyProtection="1">
      <alignment horizontal="center" vertical="center"/>
    </xf>
    <xf numFmtId="9" fontId="3" fillId="34" borderId="75" xfId="2" applyNumberFormat="1" applyFont="1" applyFill="1" applyBorder="1" applyAlignment="1" applyProtection="1">
      <alignment horizontal="center" vertical="center"/>
    </xf>
    <xf numFmtId="0" fontId="3" fillId="0" borderId="0" xfId="2" applyFont="1" applyBorder="1" applyAlignment="1" applyProtection="1">
      <alignment horizontal="center" vertical="center"/>
    </xf>
    <xf numFmtId="164" fontId="4" fillId="4" borderId="0" xfId="2" applyNumberFormat="1" applyFont="1" applyFill="1" applyBorder="1" applyAlignment="1" applyProtection="1">
      <alignment horizontal="center" vertical="center"/>
    </xf>
    <xf numFmtId="9" fontId="3" fillId="23" borderId="40" xfId="2" applyNumberFormat="1" applyFont="1" applyFill="1" applyBorder="1" applyAlignment="1" applyProtection="1">
      <alignment horizontal="center" vertical="center"/>
    </xf>
    <xf numFmtId="9" fontId="3" fillId="23" borderId="75" xfId="2" applyNumberFormat="1" applyFont="1" applyFill="1" applyBorder="1" applyAlignment="1" applyProtection="1">
      <alignment horizontal="center" vertical="center"/>
    </xf>
    <xf numFmtId="165" fontId="3" fillId="23" borderId="75" xfId="2" applyNumberFormat="1" applyFont="1" applyFill="1" applyBorder="1" applyAlignment="1" applyProtection="1">
      <alignment horizontal="center" vertical="center"/>
    </xf>
    <xf numFmtId="10" fontId="3" fillId="34" borderId="40" xfId="2" applyNumberFormat="1" applyFont="1" applyFill="1" applyBorder="1" applyAlignment="1" applyProtection="1">
      <alignment horizontal="center" vertical="center"/>
    </xf>
    <xf numFmtId="165" fontId="3" fillId="34" borderId="40" xfId="2" applyNumberFormat="1" applyFont="1" applyFill="1" applyBorder="1" applyAlignment="1" applyProtection="1">
      <alignment horizontal="center" vertical="center"/>
    </xf>
    <xf numFmtId="9" fontId="3" fillId="0" borderId="40" xfId="1" applyFont="1" applyBorder="1" applyAlignment="1">
      <alignment horizontal="center" vertical="center"/>
    </xf>
    <xf numFmtId="9" fontId="3" fillId="0" borderId="75" xfId="1" applyFont="1" applyBorder="1" applyAlignment="1">
      <alignment horizontal="center" vertical="center"/>
    </xf>
    <xf numFmtId="0" fontId="5" fillId="2" borderId="6" xfId="2" applyFont="1" applyFill="1" applyBorder="1" applyAlignment="1" applyProtection="1">
      <alignment horizontal="center" vertical="center"/>
    </xf>
    <xf numFmtId="0" fontId="5" fillId="2" borderId="7" xfId="2" applyFont="1" applyFill="1" applyBorder="1" applyAlignment="1" applyProtection="1">
      <alignment horizontal="center" vertical="center"/>
    </xf>
    <xf numFmtId="0" fontId="5" fillId="2" borderId="8" xfId="2" applyFont="1" applyFill="1" applyBorder="1" applyAlignment="1" applyProtection="1">
      <alignment horizontal="center" vertical="center"/>
    </xf>
    <xf numFmtId="0" fontId="5" fillId="2" borderId="9" xfId="2" applyFont="1" applyFill="1" applyBorder="1" applyAlignment="1" applyProtection="1">
      <alignment horizontal="center" vertical="center"/>
    </xf>
    <xf numFmtId="0" fontId="5" fillId="2" borderId="10" xfId="2" applyFont="1" applyFill="1" applyBorder="1" applyAlignment="1" applyProtection="1">
      <alignment horizontal="center" vertical="center"/>
    </xf>
    <xf numFmtId="0" fontId="5" fillId="2" borderId="11" xfId="2" applyFont="1" applyFill="1" applyBorder="1" applyAlignment="1" applyProtection="1">
      <alignment horizontal="center" vertical="center"/>
    </xf>
    <xf numFmtId="0" fontId="7" fillId="3" borderId="12"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31" xfId="2" applyFont="1" applyFill="1" applyBorder="1" applyAlignment="1" applyProtection="1">
      <alignment horizontal="center" vertical="center" wrapText="1"/>
    </xf>
    <xf numFmtId="0" fontId="7" fillId="3" borderId="13" xfId="2" applyFont="1" applyFill="1" applyBorder="1" applyAlignment="1" applyProtection="1">
      <alignment horizontal="center" vertical="center" wrapText="1"/>
    </xf>
    <xf numFmtId="0" fontId="7" fillId="3" borderId="21" xfId="2" applyFont="1" applyFill="1" applyBorder="1" applyAlignment="1" applyProtection="1">
      <alignment horizontal="center" vertical="center" wrapText="1"/>
    </xf>
    <xf numFmtId="0" fontId="7" fillId="3" borderId="32" xfId="2" applyFont="1" applyFill="1" applyBorder="1" applyAlignment="1" applyProtection="1">
      <alignment horizontal="center" vertical="center" wrapText="1"/>
    </xf>
    <xf numFmtId="0" fontId="5" fillId="3" borderId="14" xfId="2" applyFont="1" applyFill="1" applyBorder="1" applyAlignment="1" applyProtection="1">
      <alignment horizontal="center" vertical="center" wrapText="1"/>
    </xf>
    <xf numFmtId="0" fontId="22" fillId="2" borderId="22" xfId="2" applyFont="1" applyFill="1" applyBorder="1" applyProtection="1"/>
    <xf numFmtId="0" fontId="5" fillId="3" borderId="15" xfId="2" applyFont="1" applyFill="1" applyBorder="1" applyAlignment="1" applyProtection="1">
      <alignment horizontal="center" vertical="center" wrapText="1"/>
    </xf>
    <xf numFmtId="0" fontId="22" fillId="2" borderId="23" xfId="2" applyFont="1" applyFill="1" applyBorder="1" applyProtection="1"/>
    <xf numFmtId="0" fontId="5" fillId="3" borderId="15" xfId="2" applyFont="1" applyFill="1" applyBorder="1" applyAlignment="1" applyProtection="1">
      <alignment horizontal="center" vertical="center"/>
    </xf>
    <xf numFmtId="0" fontId="5" fillId="3" borderId="16" xfId="2" applyFont="1" applyFill="1" applyBorder="1" applyAlignment="1" applyProtection="1">
      <alignment horizontal="center" vertical="center" wrapText="1"/>
    </xf>
    <xf numFmtId="0" fontId="22" fillId="2" borderId="17" xfId="2" applyFont="1" applyFill="1" applyBorder="1" applyProtection="1"/>
    <xf numFmtId="0" fontId="5" fillId="3" borderId="23"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5" fillId="3" borderId="24" xfId="2" applyFont="1" applyFill="1" applyBorder="1" applyAlignment="1" applyProtection="1">
      <alignment horizontal="center" vertical="center" wrapText="1"/>
    </xf>
    <xf numFmtId="0" fontId="22" fillId="2" borderId="24" xfId="2" applyFont="1" applyFill="1" applyBorder="1" applyProtection="1"/>
    <xf numFmtId="0" fontId="8" fillId="0" borderId="35" xfId="2" applyFont="1" applyFill="1" applyBorder="1" applyAlignment="1" applyProtection="1">
      <alignment horizontal="center" vertical="center" wrapText="1"/>
    </xf>
    <xf numFmtId="0" fontId="8" fillId="0" borderId="41" xfId="2" applyFont="1" applyFill="1" applyBorder="1" applyAlignment="1" applyProtection="1">
      <alignment horizontal="center" vertical="center" wrapText="1"/>
    </xf>
    <xf numFmtId="0" fontId="5" fillId="3" borderId="18" xfId="2" applyFont="1" applyFill="1" applyBorder="1" applyAlignment="1" applyProtection="1">
      <alignment horizontal="center" vertical="center" wrapText="1"/>
    </xf>
    <xf numFmtId="0" fontId="22" fillId="2" borderId="29" xfId="2" applyFont="1" applyFill="1" applyBorder="1" applyProtection="1"/>
    <xf numFmtId="0" fontId="8" fillId="0" borderId="36" xfId="2" applyFont="1" applyFill="1" applyBorder="1" applyAlignment="1" applyProtection="1">
      <alignment horizontal="center" vertical="center" wrapText="1"/>
    </xf>
    <xf numFmtId="0" fontId="8" fillId="0" borderId="42" xfId="2" applyFont="1" applyFill="1" applyBorder="1" applyAlignment="1" applyProtection="1">
      <alignment horizontal="center" vertical="center" wrapText="1"/>
    </xf>
    <xf numFmtId="0" fontId="8" fillId="0" borderId="45" xfId="2" applyFont="1" applyFill="1" applyBorder="1" applyAlignment="1" applyProtection="1">
      <alignment horizontal="center" vertical="center" wrapText="1"/>
    </xf>
    <xf numFmtId="9" fontId="8" fillId="0" borderId="36" xfId="2" applyNumberFormat="1" applyFont="1" applyFill="1" applyBorder="1" applyAlignment="1" applyProtection="1">
      <alignment horizontal="center" vertical="center" wrapText="1"/>
    </xf>
    <xf numFmtId="0" fontId="22" fillId="2" borderId="23" xfId="2" applyFont="1" applyFill="1" applyBorder="1" applyAlignment="1" applyProtection="1">
      <alignment horizontal="center" vertical="center"/>
    </xf>
    <xf numFmtId="0" fontId="5" fillId="3" borderId="17" xfId="2" applyFont="1" applyFill="1" applyBorder="1" applyAlignment="1" applyProtection="1">
      <alignment horizontal="center" vertical="center" wrapText="1"/>
    </xf>
    <xf numFmtId="0" fontId="22" fillId="2" borderId="19" xfId="2" applyFont="1" applyFill="1" applyBorder="1" applyProtection="1"/>
    <xf numFmtId="0" fontId="4" fillId="0" borderId="0" xfId="2" applyFont="1" applyAlignment="1" applyProtection="1">
      <alignment horizontal="left" vertical="center" readingOrder="1"/>
    </xf>
    <xf numFmtId="0" fontId="14" fillId="0" borderId="1"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2" xfId="2" applyFont="1" applyBorder="1" applyAlignment="1" applyProtection="1">
      <alignment horizontal="center" vertical="center"/>
    </xf>
    <xf numFmtId="0" fontId="4" fillId="0" borderId="49" xfId="2" applyFont="1" applyBorder="1" applyAlignment="1" applyProtection="1">
      <alignment horizontal="left" vertical="center" readingOrder="1"/>
    </xf>
    <xf numFmtId="0" fontId="4" fillId="4" borderId="41" xfId="2" applyFont="1" applyFill="1" applyBorder="1" applyAlignment="1" applyProtection="1"/>
    <xf numFmtId="0" fontId="3" fillId="0" borderId="41" xfId="2" applyFont="1" applyBorder="1" applyAlignment="1" applyProtection="1"/>
    <xf numFmtId="0" fontId="4" fillId="4" borderId="0" xfId="2" applyFont="1" applyFill="1" applyAlignment="1" applyProtection="1"/>
    <xf numFmtId="0" fontId="3" fillId="0" borderId="0" xfId="2" applyFont="1" applyAlignment="1" applyProtection="1"/>
    <xf numFmtId="0" fontId="9" fillId="4" borderId="41" xfId="2" applyFont="1" applyFill="1" applyBorder="1" applyAlignment="1" applyProtection="1"/>
    <xf numFmtId="0" fontId="9" fillId="0" borderId="41" xfId="2" applyFont="1" applyBorder="1" applyAlignment="1" applyProtection="1"/>
    <xf numFmtId="0" fontId="12" fillId="0" borderId="1" xfId="2" applyFont="1" applyBorder="1" applyAlignment="1" applyProtection="1">
      <alignment horizontal="center" vertical="center"/>
    </xf>
    <xf numFmtId="0" fontId="4" fillId="0" borderId="3" xfId="2" applyFont="1" applyBorder="1" applyAlignment="1" applyProtection="1">
      <alignment horizontal="center" vertical="center"/>
    </xf>
    <xf numFmtId="0" fontId="4" fillId="0" borderId="2" xfId="2" applyFont="1" applyBorder="1" applyAlignment="1" applyProtection="1">
      <alignment horizontal="center" vertical="center"/>
    </xf>
    <xf numFmtId="0" fontId="12" fillId="0" borderId="50" xfId="2" applyFont="1" applyBorder="1" applyAlignment="1" applyProtection="1">
      <alignment horizontal="center" vertical="center"/>
    </xf>
    <xf numFmtId="0" fontId="12" fillId="0" borderId="4" xfId="2" applyFont="1" applyBorder="1" applyAlignment="1" applyProtection="1">
      <alignment horizontal="center" vertical="center"/>
    </xf>
    <xf numFmtId="0" fontId="12" fillId="0" borderId="51" xfId="2" applyFont="1" applyBorder="1" applyAlignment="1" applyProtection="1">
      <alignment horizontal="center" vertical="center"/>
    </xf>
    <xf numFmtId="0" fontId="13" fillId="0" borderId="1"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5" fillId="3" borderId="27" xfId="2" applyFont="1" applyFill="1" applyBorder="1" applyAlignment="1" applyProtection="1">
      <alignment horizontal="center" vertical="center" wrapText="1"/>
    </xf>
    <xf numFmtId="0" fontId="5" fillId="3" borderId="2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9" fontId="8" fillId="0" borderId="38" xfId="1" applyFont="1" applyFill="1" applyBorder="1" applyAlignment="1" applyProtection="1">
      <alignment horizontal="center" vertical="center" wrapText="1"/>
    </xf>
    <xf numFmtId="9" fontId="8" fillId="0" borderId="44" xfId="1" applyFont="1" applyFill="1" applyBorder="1" applyAlignment="1" applyProtection="1">
      <alignment horizontal="center" vertical="center" wrapText="1"/>
    </xf>
    <xf numFmtId="9" fontId="8" fillId="0" borderId="48" xfId="1" applyFont="1" applyFill="1" applyBorder="1" applyAlignment="1" applyProtection="1">
      <alignment horizontal="center" vertical="center" wrapText="1"/>
    </xf>
    <xf numFmtId="0" fontId="8" fillId="0" borderId="52" xfId="2" applyFont="1" applyFill="1" applyBorder="1" applyAlignment="1" applyProtection="1">
      <alignment horizontal="center" vertical="center" wrapText="1"/>
    </xf>
    <xf numFmtId="0" fontId="8" fillId="0" borderId="53" xfId="2" applyFont="1" applyFill="1" applyBorder="1" applyAlignment="1" applyProtection="1">
      <alignment horizontal="center" vertical="center" wrapText="1"/>
    </xf>
    <xf numFmtId="0" fontId="8" fillId="0" borderId="54" xfId="2" applyFont="1" applyFill="1" applyBorder="1" applyAlignment="1" applyProtection="1">
      <alignment horizontal="center" vertical="center" wrapText="1"/>
    </xf>
    <xf numFmtId="164" fontId="8" fillId="0" borderId="37" xfId="2" applyNumberFormat="1" applyFont="1" applyFill="1" applyBorder="1" applyAlignment="1" applyProtection="1">
      <alignment horizontal="center" vertical="center" wrapText="1"/>
    </xf>
    <xf numFmtId="164" fontId="8" fillId="0" borderId="43" xfId="2" applyNumberFormat="1"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0" borderId="39" xfId="2" applyFont="1" applyFill="1" applyBorder="1" applyAlignment="1" applyProtection="1">
      <alignment horizontal="center" vertical="center" wrapText="1"/>
    </xf>
    <xf numFmtId="0" fontId="8" fillId="0" borderId="34" xfId="2" applyFont="1" applyFill="1" applyBorder="1" applyAlignment="1" applyProtection="1">
      <alignment horizontal="center" vertical="center" wrapText="1"/>
    </xf>
    <xf numFmtId="0" fontId="8" fillId="0" borderId="40" xfId="2" applyFont="1" applyFill="1" applyBorder="1" applyAlignment="1" applyProtection="1">
      <alignment horizontal="center" vertical="center" wrapText="1"/>
    </xf>
    <xf numFmtId="0" fontId="4" fillId="4" borderId="0" xfId="2" applyFont="1" applyFill="1" applyBorder="1" applyAlignment="1" applyProtection="1"/>
    <xf numFmtId="0" fontId="3" fillId="0" borderId="0" xfId="2" applyFont="1" applyBorder="1" applyAlignment="1" applyProtection="1"/>
    <xf numFmtId="0" fontId="9" fillId="4" borderId="0" xfId="2" applyFont="1" applyFill="1" applyBorder="1" applyAlignment="1" applyProtection="1"/>
    <xf numFmtId="0" fontId="9" fillId="0" borderId="0" xfId="2" applyFont="1" applyBorder="1" applyAlignment="1" applyProtection="1"/>
    <xf numFmtId="0" fontId="12" fillId="0" borderId="3" xfId="2" applyFont="1" applyBorder="1" applyAlignment="1" applyProtection="1">
      <alignment horizontal="center" vertical="center"/>
    </xf>
    <xf numFmtId="0" fontId="12" fillId="0" borderId="2"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2" xfId="2" applyFont="1" applyBorder="1" applyAlignment="1" applyProtection="1">
      <alignment horizontal="center" vertical="center"/>
    </xf>
    <xf numFmtId="164" fontId="4" fillId="9" borderId="85" xfId="2" applyNumberFormat="1" applyFont="1" applyFill="1" applyBorder="1" applyAlignment="1" applyProtection="1">
      <alignment horizontal="center" vertical="center"/>
      <protection hidden="1"/>
    </xf>
    <xf numFmtId="164" fontId="4" fillId="9" borderId="44" xfId="2" applyNumberFormat="1" applyFont="1" applyFill="1" applyBorder="1" applyAlignment="1" applyProtection="1">
      <alignment horizontal="center" vertical="center"/>
      <protection hidden="1"/>
    </xf>
    <xf numFmtId="9" fontId="4" fillId="9" borderId="51" xfId="1" applyFont="1" applyFill="1" applyBorder="1" applyAlignment="1" applyProtection="1">
      <alignment horizontal="center" vertical="center"/>
      <protection hidden="1"/>
    </xf>
    <xf numFmtId="9" fontId="4" fillId="9" borderId="71" xfId="1" applyFont="1" applyFill="1" applyBorder="1" applyAlignment="1" applyProtection="1">
      <alignment horizontal="center" vertical="center"/>
      <protection hidden="1"/>
    </xf>
    <xf numFmtId="0" fontId="4" fillId="9" borderId="75" xfId="2" applyFont="1" applyFill="1" applyBorder="1" applyAlignment="1" applyProtection="1">
      <alignment horizontal="center" vertical="center" wrapText="1"/>
      <protection hidden="1"/>
    </xf>
    <xf numFmtId="0" fontId="4" fillId="9" borderId="85" xfId="2" applyFont="1" applyFill="1" applyBorder="1" applyAlignment="1" applyProtection="1">
      <alignment horizontal="center" vertical="center" wrapText="1"/>
      <protection hidden="1"/>
    </xf>
    <xf numFmtId="0" fontId="4" fillId="9" borderId="41" xfId="2" applyFont="1" applyFill="1" applyBorder="1" applyAlignment="1" applyProtection="1">
      <alignment horizontal="center" vertical="center" wrapText="1"/>
      <protection hidden="1"/>
    </xf>
    <xf numFmtId="0" fontId="4" fillId="9" borderId="84" xfId="2" applyFont="1" applyFill="1" applyBorder="1" applyAlignment="1" applyProtection="1">
      <alignment horizontal="center" vertical="center" wrapText="1"/>
      <protection hidden="1"/>
    </xf>
    <xf numFmtId="0" fontId="8" fillId="9" borderId="84" xfId="2" applyFont="1" applyFill="1" applyBorder="1" applyAlignment="1" applyProtection="1">
      <alignment horizontal="center" vertical="center" wrapText="1"/>
      <protection hidden="1"/>
    </xf>
    <xf numFmtId="0" fontId="8" fillId="9" borderId="42" xfId="2" applyFont="1" applyFill="1" applyBorder="1" applyAlignment="1" applyProtection="1">
      <alignment horizontal="center" vertical="center" wrapText="1"/>
      <protection hidden="1"/>
    </xf>
    <xf numFmtId="0" fontId="4" fillId="9" borderId="88" xfId="2" applyFont="1" applyFill="1" applyBorder="1" applyAlignment="1" applyProtection="1">
      <alignment horizontal="center" vertical="center" wrapText="1"/>
      <protection hidden="1"/>
    </xf>
    <xf numFmtId="0" fontId="4" fillId="9" borderId="87" xfId="2" applyFont="1" applyFill="1" applyBorder="1" applyAlignment="1" applyProtection="1">
      <alignment horizontal="center" vertical="center" wrapText="1"/>
      <protection hidden="1"/>
    </xf>
    <xf numFmtId="0" fontId="4" fillId="9" borderId="95" xfId="2" applyFont="1" applyFill="1" applyBorder="1" applyAlignment="1" applyProtection="1">
      <alignment horizontal="center" vertical="center"/>
      <protection hidden="1"/>
    </xf>
    <xf numFmtId="0" fontId="4" fillId="9" borderId="49" xfId="2" applyFont="1" applyFill="1" applyBorder="1" applyAlignment="1" applyProtection="1">
      <alignment horizontal="center" vertical="center"/>
      <protection hidden="1"/>
    </xf>
    <xf numFmtId="0" fontId="4" fillId="9" borderId="42" xfId="2" applyFont="1" applyFill="1" applyBorder="1" applyAlignment="1" applyProtection="1">
      <alignment horizontal="center" vertical="center" wrapText="1"/>
      <protection hidden="1"/>
    </xf>
    <xf numFmtId="0" fontId="4" fillId="9" borderId="41" xfId="2" applyFont="1" applyFill="1" applyBorder="1" applyAlignment="1" applyProtection="1">
      <alignment horizontal="center" vertical="center"/>
      <protection hidden="1"/>
    </xf>
    <xf numFmtId="0" fontId="4" fillId="9" borderId="84" xfId="2" applyFont="1" applyFill="1" applyBorder="1" applyAlignment="1" applyProtection="1">
      <alignment horizontal="center" vertical="center"/>
      <protection hidden="1"/>
    </xf>
    <xf numFmtId="9" fontId="4" fillId="9" borderId="135" xfId="1" applyFont="1" applyFill="1" applyBorder="1" applyAlignment="1" applyProtection="1">
      <alignment horizontal="center" vertical="center"/>
      <protection hidden="1"/>
    </xf>
    <xf numFmtId="9" fontId="4" fillId="9" borderId="131" xfId="1" applyFont="1" applyFill="1" applyBorder="1" applyAlignment="1" applyProtection="1">
      <alignment horizontal="center" vertical="center"/>
      <protection hidden="1"/>
    </xf>
    <xf numFmtId="9" fontId="4" fillId="9" borderId="139" xfId="1" applyFont="1" applyFill="1" applyBorder="1" applyAlignment="1" applyProtection="1">
      <alignment horizontal="center" vertical="center"/>
      <protection hidden="1"/>
    </xf>
    <xf numFmtId="0" fontId="4" fillId="9" borderId="99" xfId="2" applyFont="1" applyFill="1" applyBorder="1" applyAlignment="1" applyProtection="1">
      <alignment horizontal="center" vertical="center" wrapText="1"/>
      <protection hidden="1"/>
    </xf>
    <xf numFmtId="0" fontId="4" fillId="9" borderId="92" xfId="2" applyFont="1" applyFill="1" applyBorder="1" applyAlignment="1" applyProtection="1">
      <alignment horizontal="center" vertical="center" wrapText="1"/>
      <protection hidden="1"/>
    </xf>
    <xf numFmtId="0" fontId="8" fillId="9" borderId="69" xfId="2" applyFont="1" applyFill="1" applyBorder="1" applyAlignment="1" applyProtection="1">
      <alignment horizontal="center" vertical="center" wrapText="1"/>
      <protection hidden="1"/>
    </xf>
    <xf numFmtId="0" fontId="8" fillId="9" borderId="95" xfId="2" applyFont="1" applyFill="1" applyBorder="1" applyAlignment="1" applyProtection="1">
      <alignment horizontal="center" vertical="center" wrapText="1"/>
      <protection hidden="1"/>
    </xf>
    <xf numFmtId="0" fontId="4" fillId="9" borderId="107" xfId="2" applyFont="1" applyFill="1" applyBorder="1" applyAlignment="1" applyProtection="1">
      <alignment horizontal="center" vertical="center" wrapText="1"/>
      <protection hidden="1"/>
    </xf>
    <xf numFmtId="0" fontId="4" fillId="9" borderId="102" xfId="2" applyFont="1" applyFill="1" applyBorder="1" applyAlignment="1" applyProtection="1">
      <alignment horizontal="center" vertical="center" wrapText="1"/>
      <protection hidden="1"/>
    </xf>
    <xf numFmtId="0" fontId="8" fillId="9" borderId="107" xfId="2" applyFont="1" applyFill="1" applyBorder="1" applyAlignment="1" applyProtection="1">
      <alignment horizontal="center" vertical="center" wrapText="1"/>
      <protection hidden="1"/>
    </xf>
    <xf numFmtId="0" fontId="8" fillId="9" borderId="102" xfId="2" applyFont="1" applyFill="1" applyBorder="1" applyAlignment="1" applyProtection="1">
      <alignment horizontal="center" vertical="center" wrapText="1"/>
      <protection hidden="1"/>
    </xf>
    <xf numFmtId="0" fontId="4" fillId="9" borderId="98" xfId="2" applyFont="1" applyFill="1" applyBorder="1" applyAlignment="1" applyProtection="1">
      <alignment horizontal="center" vertical="center"/>
      <protection hidden="1"/>
    </xf>
    <xf numFmtId="0" fontId="4" fillId="9" borderId="91" xfId="2" applyFont="1" applyFill="1" applyBorder="1" applyAlignment="1" applyProtection="1">
      <alignment horizontal="center" vertical="center"/>
      <protection hidden="1"/>
    </xf>
    <xf numFmtId="164" fontId="4" fillId="9" borderId="99" xfId="2" applyNumberFormat="1" applyFont="1" applyFill="1" applyBorder="1" applyAlignment="1" applyProtection="1">
      <alignment horizontal="center" vertical="center"/>
      <protection hidden="1"/>
    </xf>
    <xf numFmtId="164" fontId="4" fillId="9" borderId="92" xfId="2" applyNumberFormat="1" applyFont="1" applyFill="1" applyBorder="1" applyAlignment="1" applyProtection="1">
      <alignment horizontal="center" vertical="center"/>
      <protection hidden="1"/>
    </xf>
    <xf numFmtId="9" fontId="4" fillId="9" borderId="130" xfId="1" applyFont="1" applyFill="1" applyBorder="1" applyAlignment="1" applyProtection="1">
      <alignment horizontal="center" vertical="center"/>
      <protection hidden="1"/>
    </xf>
    <xf numFmtId="0" fontId="4" fillId="9" borderId="107" xfId="2" applyFont="1" applyFill="1" applyBorder="1" applyAlignment="1" applyProtection="1">
      <alignment horizontal="center" vertical="center"/>
      <protection hidden="1"/>
    </xf>
    <xf numFmtId="0" fontId="4" fillId="9" borderId="102" xfId="2" applyFont="1" applyFill="1" applyBorder="1" applyAlignment="1" applyProtection="1">
      <alignment horizontal="center" vertical="center"/>
      <protection hidden="1"/>
    </xf>
    <xf numFmtId="9" fontId="4" fillId="9" borderId="81" xfId="1" applyFont="1" applyFill="1" applyBorder="1" applyAlignment="1" applyProtection="1">
      <alignment horizontal="center" vertical="center"/>
      <protection hidden="1"/>
    </xf>
    <xf numFmtId="0" fontId="4" fillId="9" borderId="115" xfId="2" applyFont="1" applyFill="1" applyBorder="1" applyAlignment="1" applyProtection="1">
      <alignment horizontal="center" vertical="center" wrapText="1"/>
      <protection hidden="1"/>
    </xf>
    <xf numFmtId="0" fontId="4" fillId="9" borderId="108" xfId="2" applyFont="1" applyFill="1" applyBorder="1" applyAlignment="1" applyProtection="1">
      <alignment horizontal="center" vertical="center" wrapText="1"/>
      <protection hidden="1"/>
    </xf>
    <xf numFmtId="0" fontId="4" fillId="9" borderId="45" xfId="2" applyFont="1" applyFill="1" applyBorder="1" applyAlignment="1" applyProtection="1">
      <alignment horizontal="center" vertical="center" wrapText="1"/>
      <protection hidden="1"/>
    </xf>
    <xf numFmtId="0" fontId="4" fillId="9" borderId="134" xfId="2" applyFont="1" applyFill="1" applyBorder="1" applyAlignment="1" applyProtection="1">
      <alignment horizontal="center" vertical="center"/>
      <protection hidden="1"/>
    </xf>
    <xf numFmtId="0" fontId="4" fillId="9" borderId="149" xfId="2" applyFont="1" applyFill="1" applyBorder="1" applyAlignment="1" applyProtection="1">
      <alignment horizontal="center" vertical="center"/>
      <protection hidden="1"/>
    </xf>
    <xf numFmtId="164" fontId="4" fillId="9" borderId="97" xfId="2" applyNumberFormat="1" applyFont="1" applyFill="1" applyBorder="1" applyAlignment="1" applyProtection="1">
      <alignment horizontal="center" vertical="center"/>
      <protection hidden="1"/>
    </xf>
    <xf numFmtId="9" fontId="4" fillId="9" borderId="50" xfId="1" applyFont="1" applyFill="1" applyBorder="1" applyAlignment="1" applyProtection="1">
      <alignment horizontal="center" vertical="center"/>
      <protection hidden="1"/>
    </xf>
    <xf numFmtId="9" fontId="4" fillId="9" borderId="89" xfId="1" applyFont="1" applyFill="1" applyBorder="1" applyAlignment="1" applyProtection="1">
      <alignment horizontal="center" vertical="center"/>
      <protection hidden="1"/>
    </xf>
    <xf numFmtId="0" fontId="4" fillId="9" borderId="103" xfId="2" applyFont="1" applyFill="1" applyBorder="1" applyAlignment="1" applyProtection="1">
      <alignment horizontal="center" vertical="center" wrapText="1"/>
      <protection hidden="1"/>
    </xf>
    <xf numFmtId="0" fontId="8" fillId="9" borderId="103" xfId="2" applyFont="1" applyFill="1" applyBorder="1" applyAlignment="1" applyProtection="1">
      <alignment horizontal="center" vertical="center" wrapText="1"/>
      <protection hidden="1"/>
    </xf>
    <xf numFmtId="0" fontId="4" fillId="9" borderId="103" xfId="2" applyFont="1" applyFill="1" applyBorder="1" applyAlignment="1" applyProtection="1">
      <alignment horizontal="center" vertical="center"/>
      <protection hidden="1"/>
    </xf>
    <xf numFmtId="0" fontId="8" fillId="0" borderId="102" xfId="2" applyFont="1" applyBorder="1" applyProtection="1">
      <protection hidden="1"/>
    </xf>
    <xf numFmtId="0" fontId="8" fillId="0" borderId="103" xfId="2" applyFont="1" applyBorder="1" applyProtection="1">
      <protection hidden="1"/>
    </xf>
    <xf numFmtId="0" fontId="8" fillId="0" borderId="104" xfId="2" applyFont="1" applyBorder="1" applyProtection="1">
      <protection hidden="1"/>
    </xf>
    <xf numFmtId="0" fontId="8" fillId="0" borderId="108" xfId="2" applyFont="1" applyBorder="1" applyProtection="1">
      <protection hidden="1"/>
    </xf>
    <xf numFmtId="9" fontId="4" fillId="9" borderId="52" xfId="1" applyFont="1" applyFill="1" applyBorder="1" applyAlignment="1" applyProtection="1">
      <alignment horizontal="center" vertical="center"/>
      <protection hidden="1"/>
    </xf>
    <xf numFmtId="9" fontId="4" fillId="9" borderId="54" xfId="1" applyFont="1" applyFill="1" applyBorder="1" applyAlignment="1" applyProtection="1">
      <alignment horizontal="center" vertical="center"/>
      <protection hidden="1"/>
    </xf>
    <xf numFmtId="0" fontId="8" fillId="0" borderId="102" xfId="2" applyFont="1" applyBorder="1" applyAlignment="1" applyProtection="1">
      <alignment vertical="center"/>
      <protection hidden="1"/>
    </xf>
    <xf numFmtId="0" fontId="8" fillId="0" borderId="103" xfId="2" applyFont="1" applyBorder="1" applyAlignment="1" applyProtection="1">
      <alignment vertical="center"/>
      <protection hidden="1"/>
    </xf>
    <xf numFmtId="0" fontId="4" fillId="9" borderId="107" xfId="2" applyFont="1" applyFill="1" applyBorder="1" applyAlignment="1" applyProtection="1">
      <alignment vertical="center" wrapText="1"/>
      <protection hidden="1"/>
    </xf>
    <xf numFmtId="0" fontId="8" fillId="9" borderId="41" xfId="2" applyFont="1" applyFill="1" applyBorder="1" applyAlignment="1" applyProtection="1">
      <alignment horizontal="center" vertical="center" wrapText="1"/>
      <protection hidden="1"/>
    </xf>
    <xf numFmtId="0" fontId="4" fillId="9" borderId="148" xfId="2" applyFont="1" applyFill="1" applyBorder="1" applyAlignment="1" applyProtection="1">
      <alignment horizontal="center" vertical="center" wrapText="1"/>
      <protection hidden="1"/>
    </xf>
    <xf numFmtId="0" fontId="4" fillId="9" borderId="44" xfId="2" applyFont="1" applyFill="1" applyBorder="1" applyAlignment="1" applyProtection="1">
      <alignment horizontal="center" vertical="center" wrapText="1"/>
      <protection hidden="1"/>
    </xf>
    <xf numFmtId="0" fontId="4" fillId="9" borderId="150" xfId="2" applyFont="1" applyFill="1" applyBorder="1" applyAlignment="1" applyProtection="1">
      <alignment horizontal="center" vertical="center" wrapText="1"/>
      <protection hidden="1"/>
    </xf>
    <xf numFmtId="0" fontId="8" fillId="0" borderId="41" xfId="2" applyFont="1" applyBorder="1" applyProtection="1">
      <protection hidden="1"/>
    </xf>
    <xf numFmtId="9" fontId="8" fillId="9" borderId="51" xfId="1" applyFont="1" applyFill="1" applyBorder="1" applyAlignment="1" applyProtection="1">
      <alignment horizontal="center" vertical="center" wrapText="1"/>
      <protection hidden="1"/>
    </xf>
    <xf numFmtId="9" fontId="8" fillId="9" borderId="71" xfId="1" applyFont="1" applyFill="1" applyBorder="1" applyAlignment="1" applyProtection="1">
      <alignment horizontal="center" vertical="center" wrapText="1"/>
      <protection hidden="1"/>
    </xf>
    <xf numFmtId="9" fontId="8" fillId="9" borderId="81" xfId="1" applyFont="1" applyFill="1" applyBorder="1" applyAlignment="1" applyProtection="1">
      <alignment horizontal="center" vertical="center" wrapText="1"/>
      <protection hidden="1"/>
    </xf>
    <xf numFmtId="0" fontId="4" fillId="9" borderId="134" xfId="2" applyFont="1" applyFill="1" applyBorder="1" applyAlignment="1" applyProtection="1">
      <alignment horizontal="center" vertical="center" wrapText="1"/>
      <protection hidden="1"/>
    </xf>
    <xf numFmtId="0" fontId="4" fillId="9" borderId="149" xfId="2" applyFont="1" applyFill="1" applyBorder="1" applyAlignment="1" applyProtection="1">
      <alignment horizontal="center" vertical="center" wrapText="1"/>
      <protection hidden="1"/>
    </xf>
    <xf numFmtId="0" fontId="4" fillId="9" borderId="125" xfId="2" applyFont="1" applyFill="1" applyBorder="1" applyAlignment="1" applyProtection="1">
      <alignment horizontal="center" vertical="center" wrapText="1"/>
      <protection hidden="1"/>
    </xf>
    <xf numFmtId="0" fontId="8" fillId="9" borderId="125" xfId="2" applyFont="1" applyFill="1" applyBorder="1" applyAlignment="1" applyProtection="1">
      <alignment horizontal="center" vertical="center" wrapText="1"/>
      <protection hidden="1"/>
    </xf>
    <xf numFmtId="164" fontId="8" fillId="9" borderId="116" xfId="2" applyNumberFormat="1" applyFont="1" applyFill="1" applyBorder="1" applyAlignment="1" applyProtection="1">
      <alignment horizontal="center" vertical="center" wrapText="1"/>
      <protection hidden="1"/>
    </xf>
    <xf numFmtId="164" fontId="8" fillId="9" borderId="71" xfId="2" applyNumberFormat="1" applyFont="1" applyFill="1" applyBorder="1" applyAlignment="1" applyProtection="1">
      <alignment horizontal="center" vertical="center" wrapText="1"/>
      <protection hidden="1"/>
    </xf>
    <xf numFmtId="164" fontId="8" fillId="9" borderId="123" xfId="2" applyNumberFormat="1" applyFont="1" applyFill="1" applyBorder="1" applyAlignment="1" applyProtection="1">
      <alignment horizontal="center" vertical="center" wrapText="1"/>
      <protection hidden="1"/>
    </xf>
    <xf numFmtId="0" fontId="4" fillId="9" borderId="116" xfId="2" applyFont="1" applyFill="1" applyBorder="1" applyAlignment="1" applyProtection="1">
      <alignment horizontal="center" vertical="center" wrapText="1"/>
      <protection hidden="1"/>
    </xf>
    <xf numFmtId="0" fontId="8" fillId="0" borderId="92" xfId="2" applyFont="1" applyBorder="1" applyProtection="1">
      <protection hidden="1"/>
    </xf>
    <xf numFmtId="9" fontId="4" fillId="9" borderId="84" xfId="1" applyFont="1" applyFill="1" applyBorder="1" applyAlignment="1" applyProtection="1">
      <alignment horizontal="center" vertical="center" wrapText="1"/>
      <protection hidden="1"/>
    </xf>
    <xf numFmtId="9" fontId="4" fillId="9" borderId="45" xfId="1" applyFont="1" applyFill="1" applyBorder="1" applyAlignment="1" applyProtection="1">
      <alignment horizontal="center" vertical="center" wrapText="1"/>
      <protection hidden="1"/>
    </xf>
    <xf numFmtId="0" fontId="8" fillId="9" borderId="104" xfId="2" applyFont="1" applyFill="1" applyBorder="1" applyAlignment="1" applyProtection="1">
      <alignment horizontal="center" vertical="center" wrapText="1"/>
      <protection hidden="1"/>
    </xf>
    <xf numFmtId="0" fontId="4" fillId="9" borderId="129" xfId="2" applyFont="1" applyFill="1" applyBorder="1" applyAlignment="1" applyProtection="1">
      <alignment horizontal="center" vertical="center" wrapText="1"/>
      <protection hidden="1"/>
    </xf>
    <xf numFmtId="0" fontId="8" fillId="0" borderId="91" xfId="2" applyFont="1" applyBorder="1" applyProtection="1">
      <protection hidden="1"/>
    </xf>
    <xf numFmtId="9" fontId="8" fillId="9" borderId="40" xfId="1" applyFont="1" applyFill="1" applyBorder="1" applyAlignment="1" applyProtection="1">
      <alignment horizontal="center" vertical="center" wrapText="1"/>
      <protection hidden="1"/>
    </xf>
    <xf numFmtId="9" fontId="8" fillId="9" borderId="83" xfId="1" applyFont="1" applyFill="1" applyBorder="1" applyAlignment="1" applyProtection="1">
      <alignment horizontal="center" vertical="center" wrapText="1"/>
      <protection hidden="1"/>
    </xf>
    <xf numFmtId="9" fontId="8" fillId="9" borderId="41" xfId="1" applyFont="1" applyFill="1" applyBorder="1" applyAlignment="1" applyProtection="1">
      <alignment horizontal="center" vertical="center" wrapText="1"/>
      <protection hidden="1"/>
    </xf>
    <xf numFmtId="9" fontId="8" fillId="9" borderId="84" xfId="1" applyFont="1" applyFill="1" applyBorder="1" applyAlignment="1" applyProtection="1">
      <alignment horizontal="center" vertical="center" wrapText="1"/>
      <protection hidden="1"/>
    </xf>
    <xf numFmtId="9" fontId="8" fillId="9" borderId="75" xfId="1" applyFont="1" applyFill="1" applyBorder="1" applyAlignment="1" applyProtection="1">
      <alignment horizontal="center" vertical="center" wrapText="1"/>
      <protection hidden="1"/>
    </xf>
    <xf numFmtId="9" fontId="8" fillId="9" borderId="85" xfId="1" applyFont="1" applyFill="1" applyBorder="1" applyAlignment="1" applyProtection="1">
      <alignment horizontal="center" vertical="center" wrapText="1"/>
      <protection hidden="1"/>
    </xf>
    <xf numFmtId="9" fontId="8" fillId="9" borderId="93" xfId="3" applyFont="1" applyFill="1" applyBorder="1" applyAlignment="1" applyProtection="1">
      <alignment horizontal="center" vertical="center" wrapText="1"/>
      <protection hidden="1"/>
    </xf>
    <xf numFmtId="9" fontId="8" fillId="9" borderId="146" xfId="3" applyFont="1" applyFill="1" applyBorder="1" applyAlignment="1" applyProtection="1">
      <alignment horizontal="center" vertical="center" wrapText="1"/>
      <protection hidden="1"/>
    </xf>
    <xf numFmtId="9" fontId="8" fillId="9" borderId="86" xfId="1" applyFont="1" applyFill="1" applyBorder="1" applyAlignment="1" applyProtection="1">
      <alignment horizontal="center" vertical="center" wrapText="1"/>
      <protection hidden="1"/>
    </xf>
    <xf numFmtId="9" fontId="8" fillId="9" borderId="42" xfId="1" applyFont="1" applyFill="1" applyBorder="1" applyAlignment="1" applyProtection="1">
      <alignment horizontal="center" vertical="center" wrapText="1"/>
      <protection hidden="1"/>
    </xf>
    <xf numFmtId="9" fontId="8" fillId="9" borderId="44" xfId="1" applyFont="1" applyFill="1" applyBorder="1" applyAlignment="1" applyProtection="1">
      <alignment horizontal="center" vertical="center" wrapText="1"/>
      <protection hidden="1"/>
    </xf>
    <xf numFmtId="168" fontId="8" fillId="9" borderId="145" xfId="2" applyNumberFormat="1" applyFont="1" applyFill="1" applyBorder="1" applyAlignment="1" applyProtection="1">
      <alignment horizontal="center" vertical="center" wrapText="1"/>
      <protection hidden="1"/>
    </xf>
    <xf numFmtId="9" fontId="8" fillId="9" borderId="135" xfId="1" applyFont="1" applyFill="1" applyBorder="1" applyAlignment="1" applyProtection="1">
      <alignment horizontal="center" vertical="center" wrapText="1"/>
      <protection hidden="1"/>
    </xf>
    <xf numFmtId="9" fontId="8" fillId="9" borderId="131" xfId="1" applyFont="1" applyFill="1" applyBorder="1" applyAlignment="1" applyProtection="1">
      <alignment horizontal="center" vertical="center" wrapText="1"/>
      <protection hidden="1"/>
    </xf>
    <xf numFmtId="9" fontId="8" fillId="9" borderId="139" xfId="1" applyFont="1" applyFill="1" applyBorder="1" applyAlignment="1" applyProtection="1">
      <alignment horizontal="center" vertical="center" wrapText="1"/>
      <protection hidden="1"/>
    </xf>
    <xf numFmtId="0" fontId="8" fillId="9" borderId="34" xfId="2" applyFont="1" applyFill="1" applyBorder="1" applyAlignment="1" applyProtection="1">
      <alignment horizontal="center" vertical="center" wrapText="1"/>
      <protection hidden="1"/>
    </xf>
    <xf numFmtId="0" fontId="8" fillId="9" borderId="40" xfId="2" applyFont="1" applyFill="1" applyBorder="1" applyAlignment="1" applyProtection="1">
      <alignment horizontal="center" vertical="center" wrapText="1"/>
      <protection hidden="1"/>
    </xf>
    <xf numFmtId="0" fontId="8" fillId="9" borderId="83" xfId="2" applyFont="1" applyFill="1" applyBorder="1" applyAlignment="1" applyProtection="1">
      <alignment horizontal="center" vertical="center" wrapText="1"/>
      <protection hidden="1"/>
    </xf>
    <xf numFmtId="0" fontId="8" fillId="9" borderId="35" xfId="2" applyFont="1" applyFill="1" applyBorder="1" applyAlignment="1" applyProtection="1">
      <alignment horizontal="center" vertical="center" wrapText="1"/>
      <protection hidden="1"/>
    </xf>
    <xf numFmtId="0" fontId="8" fillId="9" borderId="129" xfId="2" applyFont="1" applyFill="1" applyBorder="1" applyAlignment="1" applyProtection="1">
      <alignment horizontal="center" vertical="center" wrapText="1"/>
      <protection hidden="1"/>
    </xf>
    <xf numFmtId="0" fontId="8" fillId="9" borderId="98" xfId="2" applyFont="1" applyFill="1" applyBorder="1" applyAlignment="1" applyProtection="1">
      <alignment horizontal="center" vertical="center" wrapText="1"/>
      <protection hidden="1"/>
    </xf>
    <xf numFmtId="0" fontId="8" fillId="9" borderId="91" xfId="2" applyFont="1" applyFill="1" applyBorder="1" applyAlignment="1" applyProtection="1">
      <alignment horizontal="center" vertical="center" wrapText="1"/>
      <protection hidden="1"/>
    </xf>
    <xf numFmtId="0" fontId="8" fillId="0" borderId="100" xfId="2" applyFont="1" applyBorder="1" applyProtection="1">
      <protection hidden="1"/>
    </xf>
    <xf numFmtId="0" fontId="4" fillId="8" borderId="107" xfId="2" applyFont="1" applyFill="1" applyBorder="1" applyAlignment="1" applyProtection="1">
      <alignment horizontal="center" vertical="center" wrapText="1"/>
      <protection hidden="1"/>
    </xf>
    <xf numFmtId="0" fontId="4" fillId="8" borderId="102" xfId="2" applyFont="1" applyFill="1" applyBorder="1" applyAlignment="1" applyProtection="1">
      <alignment horizontal="center" vertical="center" wrapText="1"/>
      <protection hidden="1"/>
    </xf>
    <xf numFmtId="0" fontId="4" fillId="8" borderId="103" xfId="2" applyFont="1" applyFill="1" applyBorder="1" applyAlignment="1" applyProtection="1">
      <alignment horizontal="center" vertical="center" wrapText="1"/>
      <protection hidden="1"/>
    </xf>
    <xf numFmtId="164" fontId="8" fillId="8" borderId="115" xfId="2" applyNumberFormat="1" applyFont="1" applyFill="1" applyBorder="1" applyAlignment="1" applyProtection="1">
      <alignment horizontal="center" vertical="center" wrapText="1"/>
      <protection hidden="1"/>
    </xf>
    <xf numFmtId="164" fontId="8" fillId="8" borderId="104" xfId="2" applyNumberFormat="1" applyFont="1" applyFill="1" applyBorder="1" applyAlignment="1" applyProtection="1">
      <alignment horizontal="center" vertical="center" wrapText="1"/>
      <protection hidden="1"/>
    </xf>
    <xf numFmtId="164" fontId="8" fillId="8" borderId="108" xfId="2" applyNumberFormat="1" applyFont="1" applyFill="1" applyBorder="1" applyAlignment="1" applyProtection="1">
      <alignment horizontal="center" vertical="center" wrapText="1"/>
      <protection hidden="1"/>
    </xf>
    <xf numFmtId="9" fontId="8" fillId="8" borderId="71" xfId="1" applyFont="1" applyFill="1" applyBorder="1" applyAlignment="1" applyProtection="1">
      <alignment horizontal="center" vertical="center"/>
      <protection hidden="1"/>
    </xf>
    <xf numFmtId="9" fontId="8" fillId="8" borderId="81" xfId="1" applyFont="1" applyFill="1" applyBorder="1" applyAlignment="1" applyProtection="1">
      <alignment horizontal="center" vertical="center"/>
      <protection hidden="1"/>
    </xf>
    <xf numFmtId="0" fontId="8" fillId="8" borderId="99" xfId="2" applyFont="1" applyFill="1" applyBorder="1" applyAlignment="1" applyProtection="1">
      <alignment horizontal="center" vertical="center" wrapText="1"/>
      <protection hidden="1"/>
    </xf>
    <xf numFmtId="0" fontId="8" fillId="8" borderId="92" xfId="2" applyFont="1" applyFill="1" applyBorder="1" applyAlignment="1" applyProtection="1">
      <alignment horizontal="center" vertical="center" wrapText="1"/>
      <protection hidden="1"/>
    </xf>
    <xf numFmtId="0" fontId="8" fillId="8" borderId="97" xfId="2" applyFont="1" applyFill="1" applyBorder="1" applyAlignment="1" applyProtection="1">
      <alignment horizontal="center" vertical="center" wrapText="1"/>
      <protection hidden="1"/>
    </xf>
    <xf numFmtId="0" fontId="8" fillId="8" borderId="107" xfId="2" applyFont="1" applyFill="1" applyBorder="1" applyAlignment="1" applyProtection="1">
      <alignment horizontal="center" vertical="center" wrapText="1"/>
      <protection hidden="1"/>
    </xf>
    <xf numFmtId="0" fontId="8" fillId="8" borderId="102" xfId="2" applyFont="1" applyFill="1" applyBorder="1" applyAlignment="1" applyProtection="1">
      <alignment horizontal="center" vertical="center" wrapText="1"/>
      <protection hidden="1"/>
    </xf>
    <xf numFmtId="0" fontId="8" fillId="8" borderId="118" xfId="2" applyFont="1" applyFill="1" applyBorder="1" applyAlignment="1" applyProtection="1">
      <alignment horizontal="center" vertical="center" wrapText="1"/>
      <protection hidden="1"/>
    </xf>
    <xf numFmtId="0" fontId="3" fillId="8" borderId="107" xfId="2" applyFont="1" applyFill="1" applyBorder="1" applyAlignment="1" applyProtection="1">
      <alignment horizontal="center" vertical="center" wrapText="1"/>
      <protection hidden="1"/>
    </xf>
    <xf numFmtId="0" fontId="3" fillId="8" borderId="102" xfId="2" applyFont="1" applyFill="1" applyBorder="1" applyAlignment="1" applyProtection="1">
      <alignment horizontal="center" vertical="center" wrapText="1"/>
      <protection hidden="1"/>
    </xf>
    <xf numFmtId="0" fontId="3" fillId="8" borderId="118" xfId="2" applyFont="1" applyFill="1" applyBorder="1" applyAlignment="1" applyProtection="1">
      <alignment horizontal="center" vertical="center" wrapText="1"/>
      <protection hidden="1"/>
    </xf>
    <xf numFmtId="0" fontId="3" fillId="25" borderId="107" xfId="2" applyFont="1" applyFill="1" applyBorder="1" applyAlignment="1" applyProtection="1">
      <alignment horizontal="center" vertical="center" wrapText="1"/>
      <protection hidden="1"/>
    </xf>
    <xf numFmtId="0" fontId="3" fillId="25" borderId="102" xfId="2" applyFont="1" applyFill="1" applyBorder="1" applyAlignment="1" applyProtection="1">
      <alignment horizontal="center" vertical="center" wrapText="1"/>
      <protection hidden="1"/>
    </xf>
    <xf numFmtId="0" fontId="3" fillId="25" borderId="118" xfId="2" applyFont="1" applyFill="1" applyBorder="1" applyAlignment="1" applyProtection="1">
      <alignment horizontal="center" vertical="center" wrapText="1"/>
      <protection hidden="1"/>
    </xf>
    <xf numFmtId="0" fontId="3" fillId="8" borderId="122" xfId="2" applyFont="1" applyFill="1" applyBorder="1" applyAlignment="1" applyProtection="1">
      <alignment horizontal="center" vertical="center" wrapText="1"/>
      <protection hidden="1"/>
    </xf>
    <xf numFmtId="0" fontId="4" fillId="25" borderId="107" xfId="2" applyFont="1" applyFill="1" applyBorder="1" applyAlignment="1" applyProtection="1">
      <alignment horizontal="center" vertical="center" wrapText="1"/>
      <protection hidden="1"/>
    </xf>
    <xf numFmtId="0" fontId="4" fillId="25" borderId="102" xfId="2" applyFont="1" applyFill="1" applyBorder="1" applyAlignment="1" applyProtection="1">
      <alignment horizontal="center" vertical="center" wrapText="1"/>
      <protection hidden="1"/>
    </xf>
    <xf numFmtId="0" fontId="4" fillId="25" borderId="103" xfId="2" applyFont="1" applyFill="1" applyBorder="1" applyAlignment="1" applyProtection="1">
      <alignment horizontal="center" vertical="center" wrapText="1"/>
      <protection hidden="1"/>
    </xf>
    <xf numFmtId="0" fontId="4" fillId="25" borderId="115" xfId="2" applyFont="1" applyFill="1" applyBorder="1" applyAlignment="1" applyProtection="1">
      <alignment horizontal="center" vertical="center" wrapText="1"/>
      <protection hidden="1"/>
    </xf>
    <xf numFmtId="0" fontId="4" fillId="25" borderId="104" xfId="2" applyFont="1" applyFill="1" applyBorder="1" applyAlignment="1" applyProtection="1">
      <alignment horizontal="center" vertical="center" wrapText="1"/>
      <protection hidden="1"/>
    </xf>
    <xf numFmtId="0" fontId="4" fillId="25" borderId="122" xfId="2" applyFont="1" applyFill="1" applyBorder="1" applyAlignment="1" applyProtection="1">
      <alignment horizontal="center" vertical="center" wrapText="1"/>
      <protection hidden="1"/>
    </xf>
    <xf numFmtId="0" fontId="8" fillId="8" borderId="134" xfId="2" applyFont="1" applyFill="1" applyBorder="1" applyAlignment="1" applyProtection="1">
      <alignment horizontal="center" vertical="center" wrapText="1"/>
      <protection hidden="1"/>
    </xf>
    <xf numFmtId="0" fontId="8" fillId="8" borderId="136" xfId="2" applyFont="1" applyFill="1" applyBorder="1" applyAlignment="1" applyProtection="1">
      <alignment horizontal="center" vertical="center" wrapText="1"/>
      <protection hidden="1"/>
    </xf>
    <xf numFmtId="0" fontId="8" fillId="8" borderId="143" xfId="2" applyFont="1" applyFill="1" applyBorder="1" applyAlignment="1" applyProtection="1">
      <alignment horizontal="center" vertical="center" wrapText="1"/>
      <protection hidden="1"/>
    </xf>
    <xf numFmtId="164" fontId="8" fillId="8" borderId="99" xfId="2" applyNumberFormat="1" applyFont="1" applyFill="1" applyBorder="1" applyAlignment="1" applyProtection="1">
      <alignment horizontal="center" vertical="center" wrapText="1"/>
      <protection hidden="1"/>
    </xf>
    <xf numFmtId="164" fontId="8" fillId="8" borderId="92" xfId="2" applyNumberFormat="1" applyFont="1" applyFill="1" applyBorder="1" applyAlignment="1" applyProtection="1">
      <alignment horizontal="center" vertical="center" wrapText="1"/>
      <protection hidden="1"/>
    </xf>
    <xf numFmtId="164" fontId="8" fillId="8" borderId="144" xfId="2" applyNumberFormat="1" applyFont="1" applyFill="1" applyBorder="1" applyAlignment="1" applyProtection="1">
      <alignment horizontal="center" vertical="center" wrapText="1"/>
      <protection hidden="1"/>
    </xf>
    <xf numFmtId="9" fontId="8" fillId="25" borderId="52" xfId="1" applyFont="1" applyFill="1" applyBorder="1" applyAlignment="1" applyProtection="1">
      <alignment horizontal="center" vertical="center"/>
      <protection hidden="1"/>
    </xf>
    <xf numFmtId="9" fontId="8" fillId="25" borderId="54" xfId="1" applyFont="1" applyFill="1" applyBorder="1" applyAlignment="1" applyProtection="1">
      <alignment horizontal="center" vertical="center"/>
      <protection hidden="1"/>
    </xf>
    <xf numFmtId="9" fontId="8" fillId="25" borderId="50" xfId="1" applyFont="1" applyFill="1" applyBorder="1" applyAlignment="1" applyProtection="1">
      <alignment horizontal="center" vertical="center"/>
      <protection hidden="1"/>
    </xf>
    <xf numFmtId="9" fontId="8" fillId="25" borderId="89" xfId="1" applyFont="1" applyFill="1" applyBorder="1" applyAlignment="1" applyProtection="1">
      <alignment horizontal="center" vertical="center"/>
      <protection hidden="1"/>
    </xf>
    <xf numFmtId="0" fontId="8" fillId="8" borderId="98" xfId="2" applyFont="1" applyFill="1" applyBorder="1" applyAlignment="1" applyProtection="1">
      <alignment horizontal="center" vertical="center" wrapText="1"/>
      <protection hidden="1"/>
    </xf>
    <xf numFmtId="9" fontId="8" fillId="8" borderId="135" xfId="1" applyFont="1" applyFill="1" applyBorder="1" applyAlignment="1" applyProtection="1">
      <alignment horizontal="center" vertical="center"/>
      <protection hidden="1"/>
    </xf>
    <xf numFmtId="9" fontId="8" fillId="8" borderId="131" xfId="1" applyFont="1" applyFill="1" applyBorder="1" applyAlignment="1" applyProtection="1">
      <alignment horizontal="center" vertical="center"/>
      <protection hidden="1"/>
    </xf>
    <xf numFmtId="9" fontId="8" fillId="8" borderId="139" xfId="1" applyFont="1" applyFill="1" applyBorder="1" applyAlignment="1" applyProtection="1">
      <alignment horizontal="center" vertical="center"/>
      <protection hidden="1"/>
    </xf>
    <xf numFmtId="0" fontId="8" fillId="0" borderId="97" xfId="2" applyFont="1" applyBorder="1" applyProtection="1">
      <protection hidden="1"/>
    </xf>
    <xf numFmtId="0" fontId="29" fillId="8" borderId="99" xfId="2" applyFont="1" applyFill="1" applyBorder="1" applyAlignment="1" applyProtection="1">
      <alignment horizontal="center" vertical="center" wrapText="1"/>
      <protection hidden="1"/>
    </xf>
    <xf numFmtId="0" fontId="29" fillId="8" borderId="97" xfId="2" applyFont="1" applyFill="1" applyBorder="1" applyAlignment="1" applyProtection="1">
      <alignment horizontal="center" vertical="center" wrapText="1"/>
      <protection hidden="1"/>
    </xf>
    <xf numFmtId="0" fontId="3" fillId="8" borderId="103" xfId="2" applyFont="1" applyFill="1" applyBorder="1" applyAlignment="1" applyProtection="1">
      <alignment horizontal="center" vertical="center" wrapText="1"/>
      <protection hidden="1"/>
    </xf>
    <xf numFmtId="0" fontId="3" fillId="25" borderId="103" xfId="2" applyFont="1" applyFill="1" applyBorder="1" applyAlignment="1" applyProtection="1">
      <alignment horizontal="center" vertical="center" wrapText="1"/>
      <protection hidden="1"/>
    </xf>
    <xf numFmtId="0" fontId="8" fillId="25" borderId="107" xfId="2" applyFont="1" applyFill="1" applyBorder="1" applyAlignment="1" applyProtection="1">
      <alignment horizontal="center" vertical="center" wrapText="1"/>
      <protection hidden="1"/>
    </xf>
    <xf numFmtId="0" fontId="8" fillId="27" borderId="102" xfId="2" applyFont="1" applyFill="1" applyBorder="1" applyProtection="1">
      <protection hidden="1"/>
    </xf>
    <xf numFmtId="0" fontId="8" fillId="27" borderId="103" xfId="2" applyFont="1" applyFill="1" applyBorder="1" applyProtection="1">
      <protection hidden="1"/>
    </xf>
    <xf numFmtId="0" fontId="8" fillId="25" borderId="103" xfId="2" applyFont="1" applyFill="1" applyBorder="1" applyAlignment="1" applyProtection="1">
      <alignment horizontal="center" vertical="center" wrapText="1"/>
      <protection hidden="1"/>
    </xf>
    <xf numFmtId="0" fontId="8" fillId="8" borderId="103" xfId="2" applyFont="1" applyFill="1" applyBorder="1" applyAlignment="1" applyProtection="1">
      <alignment horizontal="center" vertical="center" wrapText="1"/>
      <protection hidden="1"/>
    </xf>
    <xf numFmtId="0" fontId="4" fillId="24" borderId="125" xfId="2" applyFont="1" applyFill="1" applyBorder="1" applyAlignment="1" applyProtection="1">
      <alignment horizontal="center" vertical="center" wrapText="1"/>
      <protection hidden="1"/>
    </xf>
    <xf numFmtId="0" fontId="4" fillId="24" borderId="102" xfId="2" applyFont="1" applyFill="1" applyBorder="1" applyAlignment="1" applyProtection="1">
      <alignment horizontal="center" vertical="center" wrapText="1"/>
      <protection hidden="1"/>
    </xf>
    <xf numFmtId="0" fontId="4" fillId="24" borderId="118" xfId="2" applyFont="1" applyFill="1" applyBorder="1" applyAlignment="1" applyProtection="1">
      <alignment horizontal="center" vertical="center" wrapText="1"/>
      <protection hidden="1"/>
    </xf>
    <xf numFmtId="0" fontId="8" fillId="8" borderId="104" xfId="2" applyFont="1" applyFill="1" applyBorder="1" applyAlignment="1" applyProtection="1">
      <alignment horizontal="center" vertical="center" wrapText="1"/>
      <protection hidden="1"/>
    </xf>
    <xf numFmtId="0" fontId="3" fillId="8" borderId="141" xfId="2" applyFont="1" applyFill="1" applyBorder="1" applyAlignment="1" applyProtection="1">
      <alignment horizontal="center" vertical="center" wrapText="1"/>
      <protection hidden="1"/>
    </xf>
    <xf numFmtId="9" fontId="8" fillId="8" borderId="51" xfId="1" applyFont="1" applyFill="1" applyBorder="1" applyAlignment="1" applyProtection="1">
      <alignment horizontal="center" vertical="center"/>
      <protection hidden="1"/>
    </xf>
    <xf numFmtId="0" fontId="8" fillId="8" borderId="138" xfId="2" applyFont="1" applyFill="1" applyBorder="1" applyAlignment="1" applyProtection="1">
      <alignment horizontal="center" vertical="center" wrapText="1"/>
      <protection hidden="1"/>
    </xf>
    <xf numFmtId="0" fontId="8" fillId="25" borderId="41" xfId="2" applyFont="1" applyFill="1" applyBorder="1" applyAlignment="1" applyProtection="1">
      <alignment horizontal="center" vertical="center" wrapText="1"/>
      <protection hidden="1"/>
    </xf>
    <xf numFmtId="0" fontId="8" fillId="8" borderId="140" xfId="2" applyFont="1" applyFill="1" applyBorder="1" applyAlignment="1" applyProtection="1">
      <alignment horizontal="center" vertical="center" wrapText="1"/>
      <protection hidden="1"/>
    </xf>
    <xf numFmtId="0" fontId="8" fillId="8" borderId="91" xfId="2" applyFont="1" applyFill="1" applyBorder="1" applyAlignment="1" applyProtection="1">
      <alignment horizontal="center" vertical="center" wrapText="1"/>
      <protection hidden="1"/>
    </xf>
    <xf numFmtId="0" fontId="8" fillId="8" borderId="100" xfId="2" applyFont="1" applyFill="1" applyBorder="1" applyAlignment="1" applyProtection="1">
      <alignment horizontal="center" vertical="center" wrapText="1"/>
      <protection hidden="1"/>
    </xf>
    <xf numFmtId="9" fontId="8" fillId="8" borderId="130" xfId="1" applyFont="1" applyFill="1" applyBorder="1" applyAlignment="1" applyProtection="1">
      <alignment horizontal="center" vertical="center"/>
      <protection hidden="1"/>
    </xf>
    <xf numFmtId="0" fontId="8" fillId="8" borderId="116" xfId="2" applyFont="1" applyFill="1" applyBorder="1" applyAlignment="1" applyProtection="1">
      <alignment horizontal="center" vertical="center" wrapText="1"/>
      <protection hidden="1"/>
    </xf>
    <xf numFmtId="0" fontId="3" fillId="8" borderId="84" xfId="2" applyFont="1" applyFill="1" applyBorder="1" applyAlignment="1" applyProtection="1">
      <alignment horizontal="center" vertical="center" wrapText="1"/>
      <protection hidden="1"/>
    </xf>
    <xf numFmtId="0" fontId="3" fillId="8" borderId="42" xfId="2" applyFont="1" applyFill="1" applyBorder="1" applyAlignment="1" applyProtection="1">
      <alignment horizontal="center" vertical="center" wrapText="1"/>
      <protection hidden="1"/>
    </xf>
    <xf numFmtId="0" fontId="3" fillId="8" borderId="45" xfId="2" applyFont="1" applyFill="1" applyBorder="1" applyAlignment="1" applyProtection="1">
      <alignment horizontal="center" vertical="center" wrapText="1"/>
      <protection hidden="1"/>
    </xf>
    <xf numFmtId="0" fontId="8" fillId="8" borderId="137" xfId="2" applyFont="1" applyFill="1" applyBorder="1" applyAlignment="1" applyProtection="1">
      <alignment horizontal="center" vertical="center" wrapText="1"/>
      <protection hidden="1"/>
    </xf>
    <xf numFmtId="164" fontId="8" fillId="8" borderId="138" xfId="2" applyNumberFormat="1" applyFont="1" applyFill="1" applyBorder="1" applyAlignment="1" applyProtection="1">
      <alignment horizontal="center" vertical="center" wrapText="1"/>
      <protection hidden="1"/>
    </xf>
    <xf numFmtId="0" fontId="8" fillId="25" borderId="126" xfId="2" applyFont="1" applyFill="1" applyBorder="1" applyAlignment="1" applyProtection="1">
      <alignment horizontal="center" vertical="center" wrapText="1"/>
      <protection hidden="1"/>
    </xf>
    <xf numFmtId="0" fontId="8" fillId="27" borderId="104" xfId="2" applyFont="1" applyFill="1" applyBorder="1" applyProtection="1">
      <protection hidden="1"/>
    </xf>
    <xf numFmtId="0" fontId="8" fillId="8" borderId="129" xfId="2" applyFont="1" applyFill="1" applyBorder="1" applyAlignment="1" applyProtection="1">
      <alignment horizontal="center" vertical="center" wrapText="1"/>
      <protection hidden="1"/>
    </xf>
    <xf numFmtId="164" fontId="4" fillId="8" borderId="126" xfId="2" applyNumberFormat="1" applyFont="1" applyFill="1" applyBorder="1" applyAlignment="1" applyProtection="1">
      <alignment horizontal="center" vertical="center" wrapText="1"/>
      <protection hidden="1"/>
    </xf>
    <xf numFmtId="9" fontId="8" fillId="8" borderId="133" xfId="1" applyFont="1" applyFill="1" applyBorder="1" applyAlignment="1" applyProtection="1">
      <alignment horizontal="center" vertical="center"/>
      <protection hidden="1"/>
    </xf>
    <xf numFmtId="9" fontId="8" fillId="8" borderId="77" xfId="1" applyFont="1" applyFill="1" applyBorder="1" applyAlignment="1" applyProtection="1">
      <alignment horizontal="center" vertical="center"/>
      <protection hidden="1"/>
    </xf>
    <xf numFmtId="9" fontId="8" fillId="8" borderId="82" xfId="1" applyFont="1" applyFill="1" applyBorder="1" applyAlignment="1" applyProtection="1">
      <alignment horizontal="center" vertical="center"/>
      <protection hidden="1"/>
    </xf>
    <xf numFmtId="9" fontId="8" fillId="8" borderId="80" xfId="1" applyFont="1" applyFill="1" applyBorder="1" applyAlignment="1" applyProtection="1">
      <alignment horizontal="center" vertical="center"/>
      <protection hidden="1"/>
    </xf>
    <xf numFmtId="0" fontId="8" fillId="8" borderId="125" xfId="2" applyFont="1" applyFill="1" applyBorder="1" applyAlignment="1" applyProtection="1">
      <alignment horizontal="center" vertical="center" wrapText="1"/>
      <protection hidden="1"/>
    </xf>
    <xf numFmtId="0" fontId="3" fillId="8" borderId="125" xfId="2" applyFont="1" applyFill="1" applyBorder="1" applyAlignment="1" applyProtection="1">
      <alignment horizontal="center" vertical="center" wrapText="1"/>
      <protection hidden="1"/>
    </xf>
    <xf numFmtId="0" fontId="3" fillId="8" borderId="132" xfId="2" applyFont="1" applyFill="1" applyBorder="1" applyAlignment="1" applyProtection="1">
      <alignment horizontal="center" vertical="center" wrapText="1"/>
      <protection hidden="1"/>
    </xf>
    <xf numFmtId="0" fontId="4" fillId="20" borderId="107" xfId="2" applyFont="1" applyFill="1" applyBorder="1" applyAlignment="1" applyProtection="1">
      <alignment horizontal="center" vertical="center" wrapText="1"/>
      <protection hidden="1"/>
    </xf>
    <xf numFmtId="0" fontId="8" fillId="0" borderId="118" xfId="2" applyFont="1" applyBorder="1" applyProtection="1">
      <protection hidden="1"/>
    </xf>
    <xf numFmtId="0" fontId="8" fillId="7" borderId="107" xfId="2" applyFont="1" applyFill="1" applyBorder="1" applyAlignment="1" applyProtection="1">
      <alignment horizontal="center" vertical="center" wrapText="1"/>
      <protection hidden="1"/>
    </xf>
    <xf numFmtId="0" fontId="8" fillId="7" borderId="102" xfId="2" applyFont="1" applyFill="1" applyBorder="1" applyAlignment="1" applyProtection="1">
      <alignment horizontal="center" vertical="center" wrapText="1"/>
      <protection hidden="1"/>
    </xf>
    <xf numFmtId="0" fontId="8" fillId="7" borderId="118" xfId="2" applyFont="1" applyFill="1" applyBorder="1" applyAlignment="1" applyProtection="1">
      <alignment horizontal="center" vertical="center" wrapText="1"/>
      <protection hidden="1"/>
    </xf>
    <xf numFmtId="0" fontId="8" fillId="8" borderId="124" xfId="2" applyFont="1" applyFill="1" applyBorder="1" applyAlignment="1" applyProtection="1">
      <alignment horizontal="center" vertical="center" wrapText="1"/>
      <protection hidden="1"/>
    </xf>
    <xf numFmtId="0" fontId="8" fillId="0" borderId="94" xfId="2" applyFont="1" applyBorder="1" applyProtection="1">
      <protection hidden="1"/>
    </xf>
    <xf numFmtId="0" fontId="8" fillId="0" borderId="117" xfId="2" applyFont="1" applyBorder="1" applyProtection="1">
      <protection hidden="1"/>
    </xf>
    <xf numFmtId="0" fontId="8" fillId="21" borderId="41" xfId="2" applyFont="1" applyFill="1" applyBorder="1" applyAlignment="1" applyProtection="1">
      <alignment horizontal="center" vertical="center" wrapText="1"/>
      <protection hidden="1"/>
    </xf>
    <xf numFmtId="164" fontId="8" fillId="7" borderId="111" xfId="2" applyNumberFormat="1" applyFont="1" applyFill="1" applyBorder="1" applyAlignment="1" applyProtection="1">
      <alignment horizontal="center" vertical="center" wrapText="1"/>
      <protection hidden="1"/>
    </xf>
    <xf numFmtId="0" fontId="8" fillId="0" borderId="0" xfId="2" applyFont="1" applyBorder="1" applyProtection="1">
      <protection hidden="1"/>
    </xf>
    <xf numFmtId="0" fontId="8" fillId="0" borderId="112" xfId="2" applyFont="1" applyBorder="1" applyProtection="1">
      <protection hidden="1"/>
    </xf>
    <xf numFmtId="10" fontId="8" fillId="7" borderId="76" xfId="1" applyNumberFormat="1" applyFont="1" applyFill="1" applyBorder="1" applyAlignment="1" applyProtection="1">
      <alignment horizontal="center" vertical="center" wrapText="1"/>
      <protection hidden="1"/>
    </xf>
    <xf numFmtId="10" fontId="8" fillId="7" borderId="75" xfId="1" applyNumberFormat="1" applyFont="1" applyFill="1" applyBorder="1" applyAlignment="1" applyProtection="1">
      <alignment horizontal="center" vertical="center" wrapText="1"/>
      <protection hidden="1"/>
    </xf>
    <xf numFmtId="10" fontId="8" fillId="7" borderId="85" xfId="1" applyNumberFormat="1" applyFont="1" applyFill="1" applyBorder="1" applyAlignment="1" applyProtection="1">
      <alignment horizontal="center" vertical="center" wrapText="1"/>
      <protection hidden="1"/>
    </xf>
    <xf numFmtId="9" fontId="8" fillId="7" borderId="77" xfId="1" applyFont="1" applyFill="1" applyBorder="1" applyAlignment="1" applyProtection="1">
      <alignment horizontal="center" vertical="center" wrapText="1"/>
      <protection hidden="1"/>
    </xf>
    <xf numFmtId="9" fontId="8" fillId="7" borderId="82" xfId="1" applyFont="1" applyFill="1" applyBorder="1" applyAlignment="1" applyProtection="1">
      <alignment horizontal="center" vertical="center" wrapText="1"/>
      <protection hidden="1"/>
    </xf>
    <xf numFmtId="9" fontId="8" fillId="7" borderId="80" xfId="1" applyFont="1" applyFill="1" applyBorder="1" applyAlignment="1" applyProtection="1">
      <alignment horizontal="center" vertical="center" wrapText="1"/>
      <protection hidden="1"/>
    </xf>
    <xf numFmtId="0" fontId="8" fillId="7" borderId="99" xfId="2" applyFont="1" applyFill="1" applyBorder="1" applyAlignment="1" applyProtection="1">
      <alignment horizontal="center" vertical="center" wrapText="1"/>
      <protection hidden="1"/>
    </xf>
    <xf numFmtId="0" fontId="8" fillId="7" borderId="103" xfId="2" applyFont="1" applyFill="1" applyBorder="1" applyAlignment="1" applyProtection="1">
      <alignment horizontal="center" vertical="center" wrapText="1"/>
      <protection hidden="1"/>
    </xf>
    <xf numFmtId="10" fontId="8" fillId="7" borderId="78" xfId="1" applyNumberFormat="1" applyFont="1" applyFill="1" applyBorder="1" applyAlignment="1" applyProtection="1">
      <alignment horizontal="center" vertical="center" wrapText="1"/>
      <protection hidden="1"/>
    </xf>
    <xf numFmtId="0" fontId="8" fillId="7" borderId="116" xfId="2" applyFont="1" applyFill="1" applyBorder="1" applyAlignment="1" applyProtection="1">
      <alignment horizontal="center" vertical="center" wrapText="1"/>
      <protection hidden="1"/>
    </xf>
    <xf numFmtId="0" fontId="8" fillId="0" borderId="71" xfId="2" applyFont="1" applyBorder="1" applyProtection="1">
      <protection hidden="1"/>
    </xf>
    <xf numFmtId="0" fontId="8" fillId="0" borderId="123" xfId="2" applyFont="1" applyBorder="1" applyProtection="1">
      <protection hidden="1"/>
    </xf>
    <xf numFmtId="0" fontId="8" fillId="7" borderId="91" xfId="2" applyFont="1" applyFill="1" applyBorder="1" applyAlignment="1" applyProtection="1">
      <alignment horizontal="center" vertical="center" wrapText="1"/>
      <protection hidden="1"/>
    </xf>
    <xf numFmtId="0" fontId="8" fillId="0" borderId="121" xfId="2" applyFont="1" applyBorder="1" applyProtection="1">
      <protection hidden="1"/>
    </xf>
    <xf numFmtId="164" fontId="8" fillId="7" borderId="115" xfId="2" applyNumberFormat="1" applyFont="1" applyFill="1" applyBorder="1" applyAlignment="1" applyProtection="1">
      <alignment horizontal="center" vertical="center" wrapText="1"/>
      <protection hidden="1"/>
    </xf>
    <xf numFmtId="0" fontId="8" fillId="0" borderId="122" xfId="2" applyFont="1" applyBorder="1" applyProtection="1">
      <protection hidden="1"/>
    </xf>
    <xf numFmtId="164" fontId="8" fillId="21" borderId="111" xfId="2" applyNumberFormat="1" applyFont="1" applyFill="1" applyBorder="1" applyAlignment="1" applyProtection="1">
      <alignment horizontal="center" vertical="center" wrapText="1"/>
      <protection hidden="1"/>
    </xf>
    <xf numFmtId="0" fontId="8" fillId="23" borderId="112" xfId="2" applyFont="1" applyFill="1" applyBorder="1" applyProtection="1">
      <protection hidden="1"/>
    </xf>
    <xf numFmtId="9" fontId="8" fillId="21" borderId="76" xfId="1" applyFont="1" applyFill="1" applyBorder="1" applyAlignment="1" applyProtection="1">
      <alignment horizontal="center" vertical="center" wrapText="1"/>
      <protection hidden="1"/>
    </xf>
    <xf numFmtId="9" fontId="8" fillId="21" borderId="85" xfId="1" applyFont="1" applyFill="1" applyBorder="1" applyAlignment="1" applyProtection="1">
      <alignment horizontal="center" vertical="center" wrapText="1"/>
      <protection hidden="1"/>
    </xf>
    <xf numFmtId="9" fontId="8" fillId="21" borderId="77" xfId="1" applyNumberFormat="1" applyFont="1" applyFill="1" applyBorder="1" applyAlignment="1" applyProtection="1">
      <alignment horizontal="center" vertical="center" wrapText="1"/>
      <protection hidden="1"/>
    </xf>
    <xf numFmtId="9" fontId="8" fillId="21" borderId="80" xfId="1" applyNumberFormat="1" applyFont="1" applyFill="1" applyBorder="1" applyAlignment="1" applyProtection="1">
      <alignment horizontal="center" vertical="center" wrapText="1"/>
      <protection hidden="1"/>
    </xf>
    <xf numFmtId="9" fontId="8" fillId="21" borderId="77" xfId="1" applyFont="1" applyFill="1" applyBorder="1" applyAlignment="1" applyProtection="1">
      <alignment horizontal="center" vertical="center" wrapText="1"/>
      <protection hidden="1"/>
    </xf>
    <xf numFmtId="9" fontId="8" fillId="21" borderId="80" xfId="1" applyFont="1" applyFill="1" applyBorder="1" applyAlignment="1" applyProtection="1">
      <alignment horizontal="center" vertical="center" wrapText="1"/>
      <protection hidden="1"/>
    </xf>
    <xf numFmtId="164" fontId="8" fillId="21" borderId="104" xfId="2" applyNumberFormat="1" applyFont="1" applyFill="1" applyBorder="1" applyAlignment="1" applyProtection="1">
      <alignment horizontal="center" vertical="center" wrapText="1"/>
      <protection hidden="1"/>
    </xf>
    <xf numFmtId="164" fontId="8" fillId="21" borderId="108" xfId="2" applyNumberFormat="1" applyFont="1" applyFill="1" applyBorder="1" applyAlignment="1" applyProtection="1">
      <alignment horizontal="center" vertical="center" wrapText="1"/>
      <protection hidden="1"/>
    </xf>
    <xf numFmtId="9" fontId="8" fillId="21" borderId="72" xfId="1" applyFont="1" applyFill="1" applyBorder="1" applyAlignment="1" applyProtection="1">
      <alignment horizontal="center" vertical="center" wrapText="1"/>
      <protection hidden="1"/>
    </xf>
    <xf numFmtId="9" fontId="8" fillId="21" borderId="75" xfId="1" applyFont="1" applyFill="1" applyBorder="1" applyAlignment="1" applyProtection="1">
      <alignment horizontal="center" vertical="center" wrapText="1"/>
      <protection hidden="1"/>
    </xf>
    <xf numFmtId="9" fontId="8" fillId="21" borderId="82" xfId="1" applyFont="1" applyFill="1" applyBorder="1" applyAlignment="1" applyProtection="1">
      <alignment horizontal="center" vertical="center" wrapText="1"/>
      <protection hidden="1"/>
    </xf>
    <xf numFmtId="0" fontId="8" fillId="21" borderId="102" xfId="2" applyFont="1" applyFill="1" applyBorder="1" applyAlignment="1" applyProtection="1">
      <alignment horizontal="center" vertical="center" wrapText="1"/>
      <protection hidden="1"/>
    </xf>
    <xf numFmtId="0" fontId="8" fillId="21" borderId="103" xfId="2" applyFont="1" applyFill="1" applyBorder="1" applyAlignment="1" applyProtection="1">
      <alignment horizontal="center" vertical="center" wrapText="1"/>
      <protection hidden="1"/>
    </xf>
    <xf numFmtId="0" fontId="8" fillId="21" borderId="107" xfId="2" applyFont="1" applyFill="1" applyBorder="1" applyAlignment="1" applyProtection="1">
      <alignment horizontal="center" vertical="center" wrapText="1"/>
      <protection hidden="1"/>
    </xf>
    <xf numFmtId="0" fontId="4" fillId="20" borderId="102" xfId="2" applyFont="1" applyFill="1" applyBorder="1" applyAlignment="1" applyProtection="1">
      <alignment horizontal="center" vertical="center" wrapText="1"/>
      <protection hidden="1"/>
    </xf>
    <xf numFmtId="0" fontId="4" fillId="20" borderId="103" xfId="2" applyFont="1" applyFill="1" applyBorder="1" applyAlignment="1" applyProtection="1">
      <alignment horizontal="center" vertical="center" wrapText="1"/>
      <protection hidden="1"/>
    </xf>
    <xf numFmtId="0" fontId="8" fillId="6" borderId="99" xfId="2" applyFont="1" applyFill="1" applyBorder="1" applyAlignment="1" applyProtection="1">
      <alignment horizontal="center" vertical="center" wrapText="1"/>
      <protection hidden="1"/>
    </xf>
    <xf numFmtId="0" fontId="8" fillId="6" borderId="92" xfId="2" applyFont="1" applyFill="1" applyBorder="1" applyAlignment="1" applyProtection="1">
      <alignment horizontal="center" vertical="center" wrapText="1"/>
      <protection hidden="1"/>
    </xf>
    <xf numFmtId="0" fontId="8" fillId="6" borderId="97" xfId="2" applyFont="1" applyFill="1" applyBorder="1" applyAlignment="1" applyProtection="1">
      <alignment horizontal="center" vertical="center" wrapText="1"/>
      <protection hidden="1"/>
    </xf>
    <xf numFmtId="0" fontId="8" fillId="7" borderId="94" xfId="2" applyFont="1" applyFill="1" applyBorder="1" applyAlignment="1" applyProtection="1">
      <alignment horizontal="center" vertical="center" wrapText="1"/>
      <protection hidden="1"/>
    </xf>
    <xf numFmtId="9" fontId="8" fillId="6" borderId="77" xfId="1" applyFont="1" applyFill="1" applyBorder="1" applyAlignment="1" applyProtection="1">
      <alignment horizontal="center" vertical="center" wrapText="1"/>
      <protection hidden="1"/>
    </xf>
    <xf numFmtId="9" fontId="8" fillId="6" borderId="82" xfId="1" applyFont="1" applyFill="1" applyBorder="1" applyAlignment="1" applyProtection="1">
      <alignment horizontal="center" vertical="center" wrapText="1"/>
      <protection hidden="1"/>
    </xf>
    <xf numFmtId="9" fontId="8" fillId="6" borderId="80" xfId="1" applyFont="1" applyFill="1" applyBorder="1" applyAlignment="1" applyProtection="1">
      <alignment horizontal="center" vertical="center" wrapText="1"/>
      <protection hidden="1"/>
    </xf>
    <xf numFmtId="9" fontId="8" fillId="6" borderId="34" xfId="1" applyFont="1" applyFill="1" applyBorder="1" applyAlignment="1" applyProtection="1">
      <alignment horizontal="right" vertical="center" wrapText="1"/>
      <protection hidden="1"/>
    </xf>
    <xf numFmtId="9" fontId="8" fillId="6" borderId="40" xfId="1" applyFont="1" applyFill="1" applyBorder="1" applyAlignment="1" applyProtection="1">
      <alignment horizontal="right" vertical="center" wrapText="1"/>
      <protection hidden="1"/>
    </xf>
    <xf numFmtId="9" fontId="8" fillId="6" borderId="35" xfId="1" applyFont="1" applyFill="1" applyBorder="1" applyAlignment="1" applyProtection="1">
      <alignment horizontal="right" vertical="center" wrapText="1"/>
      <protection hidden="1"/>
    </xf>
    <xf numFmtId="9" fontId="8" fillId="6" borderId="41" xfId="1" applyFont="1" applyFill="1" applyBorder="1" applyAlignment="1" applyProtection="1">
      <alignment horizontal="right" vertical="center" wrapText="1"/>
      <protection hidden="1"/>
    </xf>
    <xf numFmtId="9" fontId="8" fillId="6" borderId="37" xfId="1" applyFont="1" applyFill="1" applyBorder="1" applyAlignment="1" applyProtection="1">
      <alignment horizontal="right" vertical="center" wrapText="1"/>
      <protection hidden="1"/>
    </xf>
    <xf numFmtId="9" fontId="8" fillId="6" borderId="43" xfId="1" applyFont="1" applyFill="1" applyBorder="1" applyAlignment="1" applyProtection="1">
      <alignment horizontal="right" vertical="center" wrapText="1"/>
      <protection hidden="1"/>
    </xf>
    <xf numFmtId="9" fontId="8" fillId="6" borderId="98" xfId="3" applyFont="1" applyFill="1" applyBorder="1" applyAlignment="1" applyProtection="1">
      <alignment horizontal="center" vertical="center" wrapText="1"/>
      <protection hidden="1"/>
    </xf>
    <xf numFmtId="9" fontId="8" fillId="6" borderId="100" xfId="3" applyFont="1" applyFill="1" applyBorder="1" applyAlignment="1" applyProtection="1">
      <alignment horizontal="center" vertical="center" wrapText="1"/>
      <protection hidden="1"/>
    </xf>
    <xf numFmtId="0" fontId="8" fillId="6" borderId="41" xfId="2" applyFont="1" applyFill="1" applyBorder="1" applyAlignment="1" applyProtection="1">
      <alignment horizontal="center" vertical="center" wrapText="1"/>
      <protection hidden="1"/>
    </xf>
    <xf numFmtId="0" fontId="8" fillId="6" borderId="47" xfId="2" applyFont="1" applyFill="1" applyBorder="1" applyAlignment="1" applyProtection="1">
      <alignment horizontal="center" vertical="center" wrapText="1"/>
      <protection hidden="1"/>
    </xf>
    <xf numFmtId="0" fontId="4" fillId="17" borderId="41" xfId="2" applyFont="1" applyFill="1" applyBorder="1" applyAlignment="1" applyProtection="1">
      <alignment horizontal="center" vertical="center" wrapText="1"/>
      <protection hidden="1"/>
    </xf>
    <xf numFmtId="0" fontId="4" fillId="17" borderId="47" xfId="2" applyFont="1" applyFill="1" applyBorder="1" applyAlignment="1" applyProtection="1">
      <alignment horizontal="center" vertical="center" wrapText="1"/>
      <protection hidden="1"/>
    </xf>
    <xf numFmtId="164" fontId="8" fillId="6" borderId="76" xfId="2" applyNumberFormat="1" applyFont="1" applyFill="1" applyBorder="1" applyAlignment="1" applyProtection="1">
      <alignment horizontal="center" vertical="center" wrapText="1"/>
      <protection hidden="1"/>
    </xf>
    <xf numFmtId="164" fontId="8" fillId="6" borderId="75" xfId="2" applyNumberFormat="1" applyFont="1" applyFill="1" applyBorder="1" applyAlignment="1" applyProtection="1">
      <alignment horizontal="center" vertical="center" wrapText="1"/>
      <protection hidden="1"/>
    </xf>
    <xf numFmtId="9" fontId="8" fillId="6" borderId="76" xfId="1" applyFont="1" applyFill="1" applyBorder="1" applyAlignment="1" applyProtection="1">
      <alignment horizontal="center" vertical="center" wrapText="1"/>
      <protection hidden="1"/>
    </xf>
    <xf numFmtId="9" fontId="8" fillId="6" borderId="75" xfId="1" applyFont="1" applyFill="1" applyBorder="1" applyAlignment="1" applyProtection="1">
      <alignment horizontal="center" vertical="center" wrapText="1"/>
      <protection hidden="1"/>
    </xf>
    <xf numFmtId="9" fontId="8" fillId="6" borderId="85" xfId="1" applyFont="1" applyFill="1" applyBorder="1" applyAlignment="1" applyProtection="1">
      <alignment horizontal="center" vertical="center" wrapText="1"/>
      <protection hidden="1"/>
    </xf>
    <xf numFmtId="0" fontId="3" fillId="6" borderId="41" xfId="2" applyFont="1" applyFill="1" applyBorder="1" applyAlignment="1" applyProtection="1">
      <alignment horizontal="center" vertical="center" wrapText="1"/>
      <protection hidden="1"/>
    </xf>
    <xf numFmtId="9" fontId="8" fillId="6" borderId="78" xfId="1" applyFont="1" applyFill="1" applyBorder="1" applyAlignment="1" applyProtection="1">
      <alignment horizontal="center" vertical="center" wrapText="1"/>
      <protection hidden="1"/>
    </xf>
    <xf numFmtId="9" fontId="8" fillId="19" borderId="41" xfId="2" applyNumberFormat="1" applyFont="1" applyFill="1" applyBorder="1" applyAlignment="1" applyProtection="1">
      <alignment horizontal="center" vertical="center" wrapText="1"/>
      <protection hidden="1"/>
    </xf>
    <xf numFmtId="0" fontId="8" fillId="6" borderId="75" xfId="2" applyFont="1" applyFill="1" applyBorder="1" applyAlignment="1" applyProtection="1">
      <alignment horizontal="center" vertical="center" wrapText="1"/>
      <protection hidden="1"/>
    </xf>
    <xf numFmtId="0" fontId="8" fillId="6" borderId="78" xfId="2" applyFont="1" applyFill="1" applyBorder="1" applyAlignment="1" applyProtection="1">
      <alignment horizontal="center" vertical="center" wrapText="1"/>
      <protection hidden="1"/>
    </xf>
    <xf numFmtId="9" fontId="8" fillId="6" borderId="90" xfId="1" applyFont="1" applyFill="1" applyBorder="1" applyAlignment="1" applyProtection="1">
      <alignment horizontal="right" vertical="center" wrapText="1"/>
      <protection hidden="1"/>
    </xf>
    <xf numFmtId="9" fontId="8" fillId="6" borderId="69" xfId="1" applyFont="1" applyFill="1" applyBorder="1" applyAlignment="1" applyProtection="1">
      <alignment horizontal="right" vertical="center" wrapText="1"/>
      <protection hidden="1"/>
    </xf>
    <xf numFmtId="0" fontId="4" fillId="17" borderId="35" xfId="2" applyFont="1" applyFill="1" applyBorder="1" applyAlignment="1" applyProtection="1">
      <alignment horizontal="center" vertical="center" wrapText="1"/>
      <protection hidden="1"/>
    </xf>
    <xf numFmtId="0" fontId="8" fillId="6" borderId="71" xfId="2" applyFont="1" applyFill="1" applyBorder="1" applyAlignment="1" applyProtection="1">
      <alignment horizontal="center" vertical="center" wrapText="1"/>
      <protection hidden="1"/>
    </xf>
    <xf numFmtId="9" fontId="8" fillId="6" borderId="69" xfId="1" applyFont="1" applyFill="1" applyBorder="1" applyAlignment="1" applyProtection="1">
      <alignment horizontal="center" vertical="center" wrapText="1"/>
      <protection hidden="1"/>
    </xf>
    <xf numFmtId="9" fontId="8" fillId="6" borderId="95" xfId="1" applyFont="1" applyFill="1" applyBorder="1" applyAlignment="1" applyProtection="1">
      <alignment horizontal="center" vertical="center" wrapText="1"/>
      <protection hidden="1"/>
    </xf>
    <xf numFmtId="9" fontId="8" fillId="6" borderId="41" xfId="1" applyFont="1" applyFill="1" applyBorder="1" applyAlignment="1" applyProtection="1">
      <alignment horizontal="center" vertical="center" wrapText="1"/>
      <protection hidden="1"/>
    </xf>
    <xf numFmtId="9" fontId="8" fillId="6" borderId="84" xfId="1" applyFont="1" applyFill="1" applyBorder="1" applyAlignment="1" applyProtection="1">
      <alignment horizontal="center" vertical="center" wrapText="1"/>
      <protection hidden="1"/>
    </xf>
    <xf numFmtId="9" fontId="8" fillId="6" borderId="40" xfId="1" applyFont="1" applyFill="1" applyBorder="1" applyAlignment="1" applyProtection="1">
      <alignment horizontal="center" vertical="center" wrapText="1"/>
      <protection hidden="1"/>
    </xf>
    <xf numFmtId="9" fontId="8" fillId="6" borderId="83" xfId="1" applyFont="1" applyFill="1" applyBorder="1" applyAlignment="1" applyProtection="1">
      <alignment horizontal="center" vertical="center" wrapText="1"/>
      <protection hidden="1"/>
    </xf>
    <xf numFmtId="0" fontId="8" fillId="6" borderId="35" xfId="2" applyFont="1" applyFill="1" applyBorder="1" applyAlignment="1" applyProtection="1">
      <alignment horizontal="center" vertical="center" wrapText="1"/>
      <protection hidden="1"/>
    </xf>
    <xf numFmtId="9" fontId="8" fillId="6" borderId="43" xfId="1" applyFont="1" applyFill="1" applyBorder="1" applyAlignment="1" applyProtection="1">
      <alignment horizontal="center" vertical="center" wrapText="1"/>
      <protection hidden="1"/>
    </xf>
    <xf numFmtId="9" fontId="8" fillId="6" borderId="88" xfId="1" applyFont="1" applyFill="1" applyBorder="1" applyAlignment="1" applyProtection="1">
      <alignment horizontal="center" vertical="center" wrapText="1"/>
      <protection hidden="1"/>
    </xf>
    <xf numFmtId="9" fontId="8" fillId="6" borderId="93" xfId="3" applyFont="1" applyFill="1" applyBorder="1" applyAlignment="1" applyProtection="1">
      <alignment horizontal="center" vertical="center" wrapText="1"/>
      <protection hidden="1"/>
    </xf>
    <xf numFmtId="9" fontId="8" fillId="6" borderId="94" xfId="3" applyFont="1" applyFill="1" applyBorder="1" applyAlignment="1" applyProtection="1">
      <alignment horizontal="center" vertical="center" wrapText="1"/>
      <protection hidden="1"/>
    </xf>
    <xf numFmtId="9" fontId="8" fillId="6" borderId="96" xfId="3" applyFont="1" applyFill="1" applyBorder="1" applyAlignment="1" applyProtection="1">
      <alignment horizontal="center" vertical="center" wrapText="1"/>
      <protection hidden="1"/>
    </xf>
    <xf numFmtId="9" fontId="8" fillId="6" borderId="41" xfId="3" applyNumberFormat="1" applyFont="1" applyFill="1" applyBorder="1" applyAlignment="1" applyProtection="1">
      <alignment horizontal="center" vertical="center" wrapText="1"/>
      <protection hidden="1"/>
    </xf>
    <xf numFmtId="164" fontId="8" fillId="6" borderId="36" xfId="2" applyNumberFormat="1" applyFont="1" applyFill="1" applyBorder="1" applyAlignment="1" applyProtection="1">
      <alignment horizontal="center" vertical="center" wrapText="1"/>
      <protection hidden="1"/>
    </xf>
    <xf numFmtId="164" fontId="8" fillId="6" borderId="42" xfId="2" applyNumberFormat="1" applyFont="1" applyFill="1" applyBorder="1" applyAlignment="1" applyProtection="1">
      <alignment horizontal="center" vertical="center" wrapText="1"/>
      <protection hidden="1"/>
    </xf>
    <xf numFmtId="164" fontId="8" fillId="6" borderId="45" xfId="2" applyNumberFormat="1" applyFont="1" applyFill="1" applyBorder="1" applyAlignment="1" applyProtection="1">
      <alignment horizontal="center" vertical="center" wrapText="1"/>
      <protection hidden="1"/>
    </xf>
    <xf numFmtId="9" fontId="4" fillId="5" borderId="77" xfId="1" applyFont="1" applyFill="1" applyBorder="1" applyAlignment="1" applyProtection="1">
      <alignment horizontal="center" vertical="center" wrapText="1"/>
      <protection hidden="1"/>
    </xf>
    <xf numFmtId="9" fontId="4" fillId="5" borderId="82" xfId="1" applyFont="1" applyFill="1" applyBorder="1" applyAlignment="1" applyProtection="1">
      <alignment horizontal="center" vertical="center" wrapText="1"/>
      <protection hidden="1"/>
    </xf>
    <xf numFmtId="9" fontId="4" fillId="5" borderId="80" xfId="1" applyFont="1" applyFill="1" applyBorder="1" applyAlignment="1" applyProtection="1">
      <alignment horizontal="center" vertical="center" wrapText="1"/>
      <protection hidden="1"/>
    </xf>
    <xf numFmtId="0" fontId="4" fillId="5" borderId="75" xfId="2" applyFont="1" applyFill="1" applyBorder="1" applyAlignment="1" applyProtection="1">
      <alignment horizontal="center" vertical="center" wrapText="1"/>
      <protection hidden="1"/>
    </xf>
    <xf numFmtId="0" fontId="8" fillId="0" borderId="75" xfId="2" applyFont="1" applyBorder="1" applyProtection="1">
      <protection hidden="1"/>
    </xf>
    <xf numFmtId="0" fontId="8" fillId="6" borderId="34" xfId="2" applyFont="1" applyFill="1" applyBorder="1" applyAlignment="1" applyProtection="1">
      <alignment horizontal="center" vertical="center" wrapText="1"/>
      <protection hidden="1"/>
    </xf>
    <xf numFmtId="0" fontId="8" fillId="6" borderId="40" xfId="2" applyFont="1" applyFill="1" applyBorder="1" applyAlignment="1" applyProtection="1">
      <alignment horizontal="center" vertical="center" wrapText="1"/>
      <protection hidden="1"/>
    </xf>
    <xf numFmtId="0" fontId="8" fillId="6" borderId="46" xfId="2" applyFont="1" applyFill="1" applyBorder="1" applyAlignment="1" applyProtection="1">
      <alignment horizontal="center" vertical="center" wrapText="1"/>
      <protection hidden="1"/>
    </xf>
    <xf numFmtId="0" fontId="4" fillId="5" borderId="41" xfId="2" applyFont="1" applyFill="1" applyBorder="1" applyAlignment="1" applyProtection="1">
      <alignment horizontal="center" vertical="center" wrapText="1"/>
      <protection hidden="1"/>
    </xf>
    <xf numFmtId="0" fontId="8" fillId="0" borderId="84" xfId="2" applyFont="1" applyBorder="1" applyProtection="1">
      <protection hidden="1"/>
    </xf>
    <xf numFmtId="0" fontId="8" fillId="5" borderId="41" xfId="2" applyFont="1" applyFill="1" applyBorder="1" applyAlignment="1" applyProtection="1">
      <alignment horizontal="center" vertical="center" wrapText="1"/>
      <protection hidden="1"/>
    </xf>
    <xf numFmtId="0" fontId="8" fillId="5" borderId="84" xfId="2" applyFont="1" applyFill="1" applyBorder="1" applyAlignment="1" applyProtection="1">
      <alignment horizontal="center" vertical="center" wrapText="1"/>
      <protection hidden="1"/>
    </xf>
    <xf numFmtId="0" fontId="4" fillId="5" borderId="84" xfId="2" applyFont="1" applyFill="1" applyBorder="1" applyAlignment="1" applyProtection="1">
      <alignment horizontal="center" vertical="center" wrapText="1"/>
      <protection hidden="1"/>
    </xf>
    <xf numFmtId="167" fontId="4" fillId="5" borderId="43" xfId="2" applyNumberFormat="1" applyFont="1" applyFill="1" applyBorder="1" applyAlignment="1" applyProtection="1">
      <alignment horizontal="center" vertical="center" wrapText="1"/>
      <protection hidden="1"/>
    </xf>
    <xf numFmtId="167" fontId="4" fillId="5" borderId="88" xfId="2" applyNumberFormat="1" applyFont="1" applyFill="1" applyBorder="1" applyAlignment="1" applyProtection="1">
      <alignment horizontal="center" vertical="center" wrapText="1"/>
      <protection hidden="1"/>
    </xf>
    <xf numFmtId="9" fontId="4" fillId="5" borderId="44" xfId="1" applyFont="1" applyFill="1" applyBorder="1" applyAlignment="1" applyProtection="1">
      <alignment horizontal="center" vertical="center" wrapText="1"/>
      <protection hidden="1"/>
    </xf>
    <xf numFmtId="0" fontId="4" fillId="16" borderId="41" xfId="2" applyFont="1" applyFill="1" applyBorder="1" applyAlignment="1" applyProtection="1">
      <alignment horizontal="center" vertical="center"/>
      <protection hidden="1"/>
    </xf>
    <xf numFmtId="0" fontId="4" fillId="14" borderId="75" xfId="2" applyFont="1" applyFill="1" applyBorder="1" applyAlignment="1" applyProtection="1">
      <alignment horizontal="center" vertical="center" wrapText="1"/>
      <protection hidden="1"/>
    </xf>
    <xf numFmtId="0" fontId="8" fillId="12" borderId="75" xfId="2" applyFont="1" applyFill="1" applyBorder="1" applyProtection="1">
      <protection hidden="1"/>
    </xf>
    <xf numFmtId="0" fontId="4" fillId="5" borderId="42" xfId="2" applyFont="1" applyFill="1" applyBorder="1" applyAlignment="1" applyProtection="1">
      <alignment horizontal="center" vertical="center" wrapText="1"/>
      <protection hidden="1"/>
    </xf>
    <xf numFmtId="0" fontId="4" fillId="5" borderId="45" xfId="2" applyFont="1" applyFill="1" applyBorder="1" applyAlignment="1" applyProtection="1">
      <alignment horizontal="center" vertical="center" wrapText="1"/>
      <protection hidden="1"/>
    </xf>
    <xf numFmtId="166" fontId="4" fillId="5" borderId="43" xfId="2" applyNumberFormat="1" applyFont="1" applyFill="1" applyBorder="1" applyAlignment="1" applyProtection="1">
      <alignment horizontal="center" vertical="center" wrapText="1"/>
      <protection hidden="1"/>
    </xf>
    <xf numFmtId="0" fontId="8" fillId="0" borderId="43" xfId="2" applyFont="1" applyBorder="1" applyProtection="1">
      <protection hidden="1"/>
    </xf>
    <xf numFmtId="9" fontId="4" fillId="5" borderId="76" xfId="1" applyFont="1" applyFill="1" applyBorder="1" applyAlignment="1" applyProtection="1">
      <alignment horizontal="center" vertical="center" wrapText="1"/>
      <protection hidden="1"/>
    </xf>
    <xf numFmtId="9" fontId="4" fillId="5" borderId="75" xfId="1" applyFont="1" applyFill="1" applyBorder="1" applyAlignment="1" applyProtection="1">
      <alignment horizontal="center" vertical="center" wrapText="1"/>
      <protection hidden="1"/>
    </xf>
    <xf numFmtId="9" fontId="4" fillId="5" borderId="78" xfId="1" applyFont="1" applyFill="1" applyBorder="1" applyAlignment="1" applyProtection="1">
      <alignment horizontal="center" vertical="center" wrapText="1"/>
      <protection hidden="1"/>
    </xf>
    <xf numFmtId="164" fontId="8" fillId="5" borderId="88" xfId="2" applyNumberFormat="1" applyFont="1" applyFill="1" applyBorder="1" applyAlignment="1" applyProtection="1">
      <alignment horizontal="center" vertical="center" wrapText="1"/>
      <protection hidden="1"/>
    </xf>
    <xf numFmtId="164" fontId="8" fillId="5" borderId="87" xfId="2" applyNumberFormat="1" applyFont="1" applyFill="1" applyBorder="1" applyAlignment="1" applyProtection="1">
      <alignment horizontal="center" vertical="center" wrapText="1"/>
      <protection hidden="1"/>
    </xf>
    <xf numFmtId="164" fontId="8" fillId="5" borderId="68" xfId="2" applyNumberFormat="1" applyFont="1" applyFill="1" applyBorder="1" applyAlignment="1" applyProtection="1">
      <alignment horizontal="center" vertical="center" wrapText="1"/>
      <protection hidden="1"/>
    </xf>
    <xf numFmtId="9" fontId="8" fillId="5" borderId="76" xfId="1" applyFont="1" applyFill="1" applyBorder="1" applyAlignment="1" applyProtection="1">
      <alignment horizontal="center" vertical="center" wrapText="1"/>
      <protection hidden="1"/>
    </xf>
    <xf numFmtId="9" fontId="8" fillId="5" borderId="75" xfId="1" applyFont="1" applyFill="1" applyBorder="1" applyAlignment="1" applyProtection="1">
      <alignment horizontal="center" vertical="center" wrapText="1"/>
      <protection hidden="1"/>
    </xf>
    <xf numFmtId="9" fontId="8" fillId="5" borderId="85" xfId="1" applyFont="1" applyFill="1" applyBorder="1" applyAlignment="1" applyProtection="1">
      <alignment horizontal="center" vertical="center" wrapText="1"/>
      <protection hidden="1"/>
    </xf>
    <xf numFmtId="9" fontId="8" fillId="5" borderId="77" xfId="1" applyFont="1" applyFill="1" applyBorder="1" applyAlignment="1" applyProtection="1">
      <alignment horizontal="center" vertical="center" wrapText="1"/>
      <protection hidden="1"/>
    </xf>
    <xf numFmtId="9" fontId="8" fillId="5" borderId="82" xfId="1" applyFont="1" applyFill="1" applyBorder="1" applyAlignment="1" applyProtection="1">
      <alignment horizontal="center" vertical="center" wrapText="1"/>
      <protection hidden="1"/>
    </xf>
    <xf numFmtId="9" fontId="8" fillId="5" borderId="80" xfId="1" applyFont="1" applyFill="1" applyBorder="1" applyAlignment="1" applyProtection="1">
      <alignment horizontal="center" vertical="center" wrapText="1"/>
      <protection hidden="1"/>
    </xf>
    <xf numFmtId="0" fontId="8" fillId="14" borderId="75" xfId="2" applyFont="1" applyFill="1" applyBorder="1" applyAlignment="1" applyProtection="1">
      <alignment horizontal="center" vertical="center" wrapText="1"/>
      <protection hidden="1"/>
    </xf>
    <xf numFmtId="9" fontId="8" fillId="5" borderId="4" xfId="1" applyFont="1" applyFill="1" applyBorder="1" applyAlignment="1" applyProtection="1">
      <alignment horizontal="center" vertical="center" wrapText="1"/>
      <protection hidden="1"/>
    </xf>
    <xf numFmtId="9" fontId="8" fillId="5" borderId="0" xfId="1" applyFont="1" applyFill="1" applyBorder="1" applyAlignment="1" applyProtection="1">
      <alignment horizontal="center" vertical="center" wrapText="1"/>
      <protection hidden="1"/>
    </xf>
    <xf numFmtId="9" fontId="8" fillId="5" borderId="51" xfId="1" applyFont="1" applyFill="1" applyBorder="1" applyAlignment="1" applyProtection="1">
      <alignment horizontal="center" vertical="center" wrapText="1"/>
      <protection hidden="1"/>
    </xf>
    <xf numFmtId="9" fontId="8" fillId="5" borderId="71" xfId="1" applyFont="1" applyFill="1" applyBorder="1" applyAlignment="1" applyProtection="1">
      <alignment horizontal="center" vertical="center" wrapText="1"/>
      <protection hidden="1"/>
    </xf>
    <xf numFmtId="9" fontId="8" fillId="5" borderId="81" xfId="1" applyFont="1" applyFill="1" applyBorder="1" applyAlignment="1" applyProtection="1">
      <alignment horizontal="center" vertical="center" wrapText="1"/>
      <protection hidden="1"/>
    </xf>
    <xf numFmtId="0" fontId="4" fillId="16" borderId="41" xfId="2" applyFont="1" applyFill="1" applyBorder="1" applyAlignment="1" applyProtection="1">
      <alignment horizontal="center" vertical="center" wrapText="1"/>
      <protection hidden="1"/>
    </xf>
    <xf numFmtId="9" fontId="8" fillId="5" borderId="38" xfId="1" applyFont="1" applyFill="1" applyBorder="1" applyAlignment="1" applyProtection="1">
      <alignment horizontal="center" vertical="center" wrapText="1"/>
      <protection hidden="1"/>
    </xf>
    <xf numFmtId="9" fontId="8" fillId="5" borderId="44" xfId="1" applyFont="1" applyFill="1" applyBorder="1" applyAlignment="1" applyProtection="1">
      <alignment horizontal="center" vertical="center" wrapText="1"/>
      <protection hidden="1"/>
    </xf>
    <xf numFmtId="9" fontId="8" fillId="5" borderId="52" xfId="1" applyFont="1" applyFill="1" applyBorder="1" applyAlignment="1" applyProtection="1">
      <alignment horizontal="center" vertical="center" wrapText="1"/>
      <protection hidden="1"/>
    </xf>
    <xf numFmtId="9" fontId="8" fillId="5" borderId="53" xfId="1" applyFont="1" applyFill="1" applyBorder="1" applyAlignment="1" applyProtection="1">
      <alignment horizontal="center" vertical="center" wrapText="1"/>
      <protection hidden="1"/>
    </xf>
    <xf numFmtId="9" fontId="8" fillId="5" borderId="54" xfId="1" applyFont="1" applyFill="1" applyBorder="1" applyAlignment="1" applyProtection="1">
      <alignment horizontal="center" vertical="center" wrapText="1"/>
      <protection hidden="1"/>
    </xf>
    <xf numFmtId="0" fontId="8" fillId="5" borderId="42" xfId="2" applyFont="1" applyFill="1" applyBorder="1" applyAlignment="1" applyProtection="1">
      <alignment horizontal="center" vertical="center" wrapText="1"/>
      <protection hidden="1"/>
    </xf>
    <xf numFmtId="0" fontId="8" fillId="5" borderId="45" xfId="2" applyFont="1" applyFill="1" applyBorder="1" applyAlignment="1" applyProtection="1">
      <alignment horizontal="center" vertical="center" wrapText="1"/>
      <protection hidden="1"/>
    </xf>
    <xf numFmtId="9" fontId="4" fillId="5" borderId="84" xfId="2" applyNumberFormat="1" applyFont="1" applyFill="1" applyBorder="1" applyAlignment="1" applyProtection="1">
      <alignment horizontal="center" vertical="center" wrapText="1"/>
      <protection hidden="1"/>
    </xf>
    <xf numFmtId="9" fontId="4" fillId="5" borderId="42" xfId="2" applyNumberFormat="1" applyFont="1" applyFill="1" applyBorder="1" applyAlignment="1" applyProtection="1">
      <alignment horizontal="center" vertical="center" wrapText="1"/>
      <protection hidden="1"/>
    </xf>
    <xf numFmtId="9" fontId="4" fillId="5" borderId="45" xfId="2" applyNumberFormat="1" applyFont="1" applyFill="1" applyBorder="1" applyAlignment="1" applyProtection="1">
      <alignment horizontal="center" vertical="center" wrapText="1"/>
      <protection hidden="1"/>
    </xf>
    <xf numFmtId="0" fontId="8" fillId="12" borderId="75" xfId="2" applyFont="1" applyFill="1" applyBorder="1" applyAlignment="1" applyProtection="1">
      <alignment horizontal="center" vertical="center" wrapText="1"/>
      <protection hidden="1"/>
    </xf>
    <xf numFmtId="9" fontId="8" fillId="5" borderId="84" xfId="2" applyNumberFormat="1" applyFont="1" applyFill="1" applyBorder="1" applyAlignment="1" applyProtection="1">
      <alignment horizontal="center" vertical="center" wrapText="1"/>
      <protection hidden="1"/>
    </xf>
    <xf numFmtId="164" fontId="8" fillId="5" borderId="43" xfId="2" applyNumberFormat="1" applyFont="1" applyFill="1" applyBorder="1" applyAlignment="1" applyProtection="1">
      <alignment horizontal="center" vertical="center" wrapText="1"/>
      <protection hidden="1"/>
    </xf>
    <xf numFmtId="1" fontId="8" fillId="5" borderId="41" xfId="2" applyNumberFormat="1" applyFont="1" applyFill="1" applyBorder="1" applyAlignment="1" applyProtection="1">
      <alignment horizontal="center" vertical="center" wrapText="1"/>
      <protection hidden="1"/>
    </xf>
    <xf numFmtId="164" fontId="4" fillId="5" borderId="43" xfId="2" applyNumberFormat="1" applyFont="1" applyFill="1" applyBorder="1" applyAlignment="1" applyProtection="1">
      <alignment horizontal="center" vertical="center" wrapText="1"/>
      <protection hidden="1"/>
    </xf>
    <xf numFmtId="9" fontId="8" fillId="5" borderId="72" xfId="1" applyFont="1" applyFill="1" applyBorder="1" applyAlignment="1" applyProtection="1">
      <alignment horizontal="center" vertical="center" wrapText="1"/>
      <protection hidden="1"/>
    </xf>
    <xf numFmtId="9" fontId="8" fillId="5" borderId="78" xfId="1" applyFont="1" applyFill="1" applyBorder="1" applyAlignment="1" applyProtection="1">
      <alignment horizontal="center" vertical="center" wrapText="1"/>
      <protection hidden="1"/>
    </xf>
    <xf numFmtId="9" fontId="8" fillId="5" borderId="52" xfId="1" applyNumberFormat="1" applyFont="1" applyFill="1" applyBorder="1" applyAlignment="1" applyProtection="1">
      <alignment horizontal="center" vertical="center" wrapText="1"/>
      <protection hidden="1"/>
    </xf>
    <xf numFmtId="9" fontId="8" fillId="5" borderId="53" xfId="1" applyNumberFormat="1" applyFont="1" applyFill="1" applyBorder="1" applyAlignment="1" applyProtection="1">
      <alignment horizontal="center" vertical="center" wrapText="1"/>
      <protection hidden="1"/>
    </xf>
    <xf numFmtId="9" fontId="8" fillId="5" borderId="54" xfId="1" applyNumberFormat="1" applyFont="1" applyFill="1" applyBorder="1" applyAlignment="1" applyProtection="1">
      <alignment horizontal="center" vertical="center" wrapText="1"/>
      <protection hidden="1"/>
    </xf>
    <xf numFmtId="0" fontId="8" fillId="5" borderId="44" xfId="2" applyFont="1" applyFill="1" applyBorder="1" applyAlignment="1" applyProtection="1">
      <alignment horizontal="center" vertical="center" wrapText="1"/>
      <protection hidden="1"/>
    </xf>
    <xf numFmtId="0" fontId="8" fillId="5" borderId="72" xfId="2" applyFont="1" applyFill="1" applyBorder="1" applyAlignment="1" applyProtection="1">
      <alignment horizontal="center" vertical="center" wrapText="1"/>
      <protection hidden="1"/>
    </xf>
    <xf numFmtId="9" fontId="8" fillId="5" borderId="42" xfId="2" applyNumberFormat="1" applyFont="1" applyFill="1" applyBorder="1" applyAlignment="1" applyProtection="1">
      <alignment horizontal="center" vertical="center" wrapText="1"/>
      <protection hidden="1"/>
    </xf>
    <xf numFmtId="0" fontId="8" fillId="4" borderId="66" xfId="2" applyFont="1" applyFill="1" applyBorder="1" applyAlignment="1" applyProtection="1">
      <alignment horizontal="center" vertical="center" wrapText="1"/>
      <protection hidden="1"/>
    </xf>
    <xf numFmtId="0" fontId="8" fillId="4" borderId="39" xfId="2" applyFont="1" applyFill="1" applyBorder="1" applyAlignment="1" applyProtection="1">
      <alignment horizontal="center" vertical="center" wrapText="1"/>
      <protection hidden="1"/>
    </xf>
    <xf numFmtId="0" fontId="8" fillId="4" borderId="155" xfId="2" applyFont="1" applyFill="1" applyBorder="1" applyAlignment="1" applyProtection="1">
      <alignment horizontal="center" vertical="center" wrapText="1"/>
      <protection hidden="1"/>
    </xf>
    <xf numFmtId="0" fontId="8" fillId="5" borderId="67" xfId="2" applyFont="1" applyFill="1" applyBorder="1" applyAlignment="1" applyProtection="1">
      <alignment horizontal="center" vertical="center" wrapText="1"/>
      <protection hidden="1"/>
    </xf>
    <xf numFmtId="0" fontId="8" fillId="5" borderId="40" xfId="2" applyFont="1" applyFill="1" applyBorder="1" applyAlignment="1" applyProtection="1">
      <alignment horizontal="center" vertical="center" wrapText="1"/>
      <protection hidden="1"/>
    </xf>
    <xf numFmtId="0" fontId="8" fillId="0" borderId="40" xfId="2" applyFont="1" applyBorder="1" applyProtection="1">
      <protection hidden="1"/>
    </xf>
    <xf numFmtId="0" fontId="8" fillId="0" borderId="83" xfId="2" applyFont="1" applyBorder="1" applyProtection="1">
      <protection hidden="1"/>
    </xf>
    <xf numFmtId="0" fontId="7" fillId="3" borderId="27" xfId="2" applyFont="1" applyFill="1" applyBorder="1" applyAlignment="1" applyProtection="1">
      <alignment horizontal="center" vertical="center" wrapText="1"/>
      <protection hidden="1"/>
    </xf>
    <xf numFmtId="0" fontId="7" fillId="3" borderId="28" xfId="2" applyFont="1" applyFill="1" applyBorder="1" applyAlignment="1" applyProtection="1">
      <alignment horizontal="center" vertical="center" wrapText="1"/>
      <protection hidden="1"/>
    </xf>
    <xf numFmtId="0" fontId="7" fillId="3" borderId="15" xfId="2" applyFont="1" applyFill="1" applyBorder="1" applyAlignment="1" applyProtection="1">
      <alignment horizontal="center" vertical="center"/>
      <protection hidden="1"/>
    </xf>
    <xf numFmtId="0" fontId="8" fillId="2" borderId="23" xfId="2" applyFont="1" applyFill="1" applyBorder="1" applyProtection="1">
      <protection hidden="1"/>
    </xf>
    <xf numFmtId="0" fontId="7" fillId="3" borderId="0" xfId="2" applyFont="1" applyFill="1" applyBorder="1" applyAlignment="1" applyProtection="1">
      <alignment horizontal="center" vertical="center" wrapText="1"/>
      <protection hidden="1"/>
    </xf>
    <xf numFmtId="0" fontId="8" fillId="2" borderId="24" xfId="2" applyFont="1" applyFill="1" applyBorder="1" applyProtection="1">
      <protection hidden="1"/>
    </xf>
    <xf numFmtId="0" fontId="7" fillId="3" borderId="15" xfId="2" applyFont="1" applyFill="1" applyBorder="1" applyAlignment="1" applyProtection="1">
      <alignment horizontal="center" vertical="center" wrapText="1"/>
      <protection hidden="1"/>
    </xf>
    <xf numFmtId="0" fontId="7" fillId="3" borderId="23" xfId="2" applyFont="1" applyFill="1" applyBorder="1" applyAlignment="1" applyProtection="1">
      <alignment horizontal="center" vertical="center" wrapText="1"/>
      <protection hidden="1"/>
    </xf>
    <xf numFmtId="0" fontId="7" fillId="3" borderId="18" xfId="2" applyFont="1" applyFill="1" applyBorder="1" applyAlignment="1" applyProtection="1">
      <alignment horizontal="center" vertical="center" wrapText="1"/>
      <protection hidden="1"/>
    </xf>
    <xf numFmtId="0" fontId="8" fillId="2" borderId="29" xfId="2" applyFont="1" applyFill="1" applyBorder="1" applyProtection="1">
      <protection hidden="1"/>
    </xf>
    <xf numFmtId="0" fontId="8" fillId="2" borderId="23" xfId="2" applyFont="1" applyFill="1" applyBorder="1" applyAlignment="1" applyProtection="1">
      <alignment horizontal="center" vertical="center"/>
      <protection hidden="1"/>
    </xf>
    <xf numFmtId="0" fontId="23" fillId="0" borderId="50"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5" fillId="2" borderId="6" xfId="2" applyFont="1" applyFill="1" applyBorder="1" applyAlignment="1" applyProtection="1">
      <alignment horizontal="center" vertical="center"/>
      <protection hidden="1"/>
    </xf>
    <xf numFmtId="0" fontId="5" fillId="2" borderId="7" xfId="2" applyFont="1" applyFill="1" applyBorder="1" applyAlignment="1" applyProtection="1">
      <alignment horizontal="center" vertical="center"/>
      <protection hidden="1"/>
    </xf>
    <xf numFmtId="0" fontId="5" fillId="2" borderId="8" xfId="2" applyFont="1" applyFill="1" applyBorder="1" applyAlignment="1" applyProtection="1">
      <alignment horizontal="center" vertical="center"/>
      <protection hidden="1"/>
    </xf>
    <xf numFmtId="0" fontId="5" fillId="2" borderId="63" xfId="2" applyFont="1" applyFill="1" applyBorder="1" applyAlignment="1" applyProtection="1">
      <alignment horizontal="center" vertical="center"/>
      <protection hidden="1"/>
    </xf>
    <xf numFmtId="0" fontId="5" fillId="2" borderId="62" xfId="2" applyFont="1" applyFill="1" applyBorder="1" applyAlignment="1" applyProtection="1">
      <alignment horizontal="center" vertical="center"/>
      <protection hidden="1"/>
    </xf>
    <xf numFmtId="0" fontId="7" fillId="3" borderId="64" xfId="2" applyFont="1" applyFill="1" applyBorder="1" applyAlignment="1" applyProtection="1">
      <alignment horizontal="center" vertical="center" wrapText="1"/>
      <protection hidden="1"/>
    </xf>
    <xf numFmtId="0" fontId="7" fillId="3" borderId="20" xfId="2" applyFont="1" applyFill="1" applyBorder="1" applyAlignment="1" applyProtection="1">
      <alignment horizontal="center" vertical="center" wrapText="1"/>
      <protection hidden="1"/>
    </xf>
    <xf numFmtId="0" fontId="7" fillId="3" borderId="65"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7" fillId="3" borderId="21" xfId="2" applyFont="1" applyFill="1" applyBorder="1" applyAlignment="1" applyProtection="1">
      <alignment horizontal="center" vertical="center" wrapText="1"/>
      <protection hidden="1"/>
    </xf>
    <xf numFmtId="0" fontId="7" fillId="3" borderId="32" xfId="2" applyFont="1" applyFill="1" applyBorder="1" applyAlignment="1" applyProtection="1">
      <alignment horizontal="center" vertical="center" wrapText="1"/>
      <protection hidden="1"/>
    </xf>
    <xf numFmtId="0" fontId="7" fillId="3" borderId="14" xfId="2" applyFont="1" applyFill="1" applyBorder="1" applyAlignment="1" applyProtection="1">
      <alignment horizontal="center" vertical="center" wrapText="1"/>
      <protection hidden="1"/>
    </xf>
    <xf numFmtId="0" fontId="8" fillId="2" borderId="22" xfId="2" applyFont="1" applyFill="1" applyBorder="1" applyProtection="1">
      <protection hidden="1"/>
    </xf>
    <xf numFmtId="0" fontId="7" fillId="3" borderId="24" xfId="2" applyFont="1" applyFill="1" applyBorder="1" applyAlignment="1" applyProtection="1">
      <alignment horizontal="center" vertical="center" wrapText="1"/>
      <protection hidden="1"/>
    </xf>
    <xf numFmtId="0" fontId="7" fillId="3" borderId="16" xfId="2" applyFont="1" applyFill="1" applyBorder="1" applyAlignment="1" applyProtection="1">
      <alignment horizontal="center" vertical="center" wrapText="1"/>
      <protection hidden="1"/>
    </xf>
    <xf numFmtId="0" fontId="8" fillId="2" borderId="17" xfId="2" applyFont="1" applyFill="1" applyBorder="1" applyProtection="1">
      <protection hidden="1"/>
    </xf>
    <xf numFmtId="164" fontId="7" fillId="3" borderId="16" xfId="2" applyNumberFormat="1" applyFont="1" applyFill="1" applyBorder="1" applyAlignment="1" applyProtection="1">
      <alignment horizontal="center" vertical="center" wrapText="1"/>
      <protection hidden="1"/>
    </xf>
    <xf numFmtId="0" fontId="7" fillId="3" borderId="17" xfId="2" applyFont="1" applyFill="1" applyBorder="1" applyAlignment="1" applyProtection="1">
      <alignment horizontal="center" vertical="center" wrapText="1"/>
      <protection hidden="1"/>
    </xf>
    <xf numFmtId="0" fontId="7" fillId="3" borderId="19" xfId="2" applyFont="1" applyFill="1" applyBorder="1" applyAlignment="1" applyProtection="1">
      <alignment horizontal="center" vertical="center" wrapText="1"/>
      <protection hidden="1"/>
    </xf>
    <xf numFmtId="0" fontId="8" fillId="2" borderId="19" xfId="2" applyFont="1" applyFill="1" applyBorder="1" applyProtection="1">
      <protection hidden="1"/>
    </xf>
    <xf numFmtId="0" fontId="29" fillId="35" borderId="90" xfId="2" applyFont="1" applyFill="1" applyBorder="1" applyAlignment="1">
      <alignment horizontal="center" vertical="center" wrapText="1"/>
    </xf>
    <xf numFmtId="0" fontId="29" fillId="35" borderId="69" xfId="2" applyFont="1" applyFill="1" applyBorder="1" applyAlignment="1">
      <alignment horizontal="center" vertical="center" wrapText="1"/>
    </xf>
    <xf numFmtId="0" fontId="29" fillId="35" borderId="35" xfId="2" applyFont="1" applyFill="1" applyBorder="1" applyAlignment="1">
      <alignment horizontal="center" vertical="center" wrapText="1"/>
    </xf>
    <xf numFmtId="0" fontId="29" fillId="35" borderId="41" xfId="2" applyFont="1" applyFill="1" applyBorder="1" applyAlignment="1">
      <alignment horizontal="center" vertical="center" wrapText="1"/>
    </xf>
    <xf numFmtId="0" fontId="29" fillId="35" borderId="37" xfId="2" applyFont="1" applyFill="1" applyBorder="1" applyAlignment="1">
      <alignment horizontal="center" vertical="center" wrapText="1"/>
    </xf>
    <xf numFmtId="0" fontId="29" fillId="35" borderId="43" xfId="2" applyFont="1" applyFill="1" applyBorder="1" applyAlignment="1">
      <alignment horizontal="center" vertical="center" wrapText="1"/>
    </xf>
    <xf numFmtId="0" fontId="28" fillId="2" borderId="34" xfId="2" applyFont="1" applyFill="1" applyBorder="1" applyAlignment="1" applyProtection="1">
      <alignment horizontal="center" vertical="center"/>
    </xf>
    <xf numFmtId="0" fontId="28" fillId="2" borderId="76" xfId="2" applyFont="1" applyFill="1" applyBorder="1" applyAlignment="1" applyProtection="1">
      <alignment horizontal="center" vertical="center"/>
    </xf>
    <xf numFmtId="0" fontId="30" fillId="3" borderId="40" xfId="2" applyFont="1" applyFill="1" applyBorder="1" applyAlignment="1" applyProtection="1">
      <alignment horizontal="center" vertical="center" wrapText="1"/>
    </xf>
    <xf numFmtId="0" fontId="30" fillId="3" borderId="75" xfId="2" applyFont="1" applyFill="1" applyBorder="1" applyAlignment="1" applyProtection="1">
      <alignment horizontal="center" vertical="center" wrapText="1"/>
    </xf>
    <xf numFmtId="0" fontId="3" fillId="0" borderId="69" xfId="0" applyFont="1" applyBorder="1" applyAlignment="1" applyProtection="1">
      <alignment horizontal="center" vertical="center" wrapText="1"/>
      <protection hidden="1"/>
    </xf>
    <xf numFmtId="0" fontId="3" fillId="0" borderId="69" xfId="0" applyFont="1" applyFill="1" applyBorder="1" applyAlignment="1" applyProtection="1">
      <alignment horizontal="left" vertical="center" wrapText="1"/>
      <protection hidden="1"/>
    </xf>
    <xf numFmtId="0" fontId="8" fillId="0" borderId="41" xfId="0" applyFont="1" applyBorder="1" applyAlignment="1">
      <alignment horizontal="left" vertical="center" wrapText="1"/>
    </xf>
    <xf numFmtId="0" fontId="27" fillId="0" borderId="50" xfId="2" applyFont="1" applyBorder="1" applyAlignment="1" applyProtection="1">
      <alignment horizontal="center" vertical="center" wrapText="1"/>
    </xf>
    <xf numFmtId="0" fontId="27" fillId="0" borderId="4" xfId="2" applyFont="1" applyBorder="1" applyAlignment="1" applyProtection="1">
      <alignment horizontal="center" vertical="center" wrapText="1"/>
    </xf>
    <xf numFmtId="0" fontId="27" fillId="0" borderId="51" xfId="2" applyFont="1" applyBorder="1" applyAlignment="1" applyProtection="1">
      <alignment horizontal="center" vertical="center" wrapText="1"/>
    </xf>
    <xf numFmtId="0" fontId="27" fillId="0" borderId="142" xfId="2" applyFont="1" applyBorder="1" applyAlignment="1" applyProtection="1">
      <alignment horizontal="center" vertical="center" wrapText="1"/>
    </xf>
    <xf numFmtId="0" fontId="27" fillId="0" borderId="0" xfId="2" applyFont="1" applyBorder="1" applyAlignment="1" applyProtection="1">
      <alignment horizontal="center" vertical="center" wrapText="1"/>
    </xf>
    <xf numFmtId="0" fontId="27" fillId="0" borderId="71" xfId="2" applyFont="1" applyBorder="1" applyAlignment="1" applyProtection="1">
      <alignment horizontal="center" vertical="center" wrapText="1"/>
    </xf>
    <xf numFmtId="0" fontId="27" fillId="0" borderId="89" xfId="2" applyFont="1" applyBorder="1" applyAlignment="1" applyProtection="1">
      <alignment horizontal="center" vertical="center" wrapText="1"/>
    </xf>
    <xf numFmtId="0" fontId="27" fillId="0" borderId="24" xfId="2" applyFont="1" applyBorder="1" applyAlignment="1" applyProtection="1">
      <alignment horizontal="center" vertical="center" wrapText="1"/>
    </xf>
    <xf numFmtId="0" fontId="27" fillId="0" borderId="81" xfId="2" applyFont="1" applyBorder="1" applyAlignment="1" applyProtection="1">
      <alignment horizontal="center" vertical="center" wrapText="1"/>
    </xf>
    <xf numFmtId="0" fontId="27" fillId="0" borderId="1" xfId="2" applyFont="1" applyBorder="1" applyAlignment="1" applyProtection="1">
      <alignment horizontal="center"/>
    </xf>
    <xf numFmtId="0" fontId="27" fillId="0" borderId="3" xfId="2" applyFont="1" applyBorder="1" applyAlignment="1" applyProtection="1">
      <alignment horizontal="center"/>
    </xf>
    <xf numFmtId="0" fontId="27" fillId="0" borderId="2" xfId="2" applyFont="1" applyBorder="1" applyAlignment="1" applyProtection="1">
      <alignment horizontal="center"/>
    </xf>
    <xf numFmtId="0" fontId="8" fillId="21" borderId="35" xfId="2" applyFont="1" applyFill="1" applyBorder="1" applyAlignment="1" applyProtection="1">
      <alignment horizontal="center" vertical="center" wrapText="1"/>
      <protection hidden="1"/>
    </xf>
    <xf numFmtId="0" fontId="8" fillId="7" borderId="41" xfId="2" applyFont="1" applyFill="1" applyBorder="1" applyAlignment="1" applyProtection="1">
      <alignment horizontal="center" vertical="center" wrapText="1"/>
      <protection hidden="1"/>
    </xf>
    <xf numFmtId="0" fontId="8" fillId="7" borderId="47" xfId="2" applyFont="1" applyFill="1" applyBorder="1" applyAlignment="1" applyProtection="1">
      <alignment horizontal="center" vertical="center" wrapText="1"/>
      <protection hidden="1"/>
    </xf>
    <xf numFmtId="0" fontId="4" fillId="9" borderId="47" xfId="2" applyFont="1" applyFill="1" applyBorder="1" applyAlignment="1" applyProtection="1">
      <alignment horizontal="center" vertical="center" wrapText="1"/>
      <protection hidden="1"/>
    </xf>
    <xf numFmtId="0" fontId="8" fillId="9" borderId="47" xfId="2" applyFont="1" applyFill="1" applyBorder="1" applyAlignment="1" applyProtection="1">
      <alignment horizontal="center" vertical="center" wrapText="1"/>
      <protection hidden="1"/>
    </xf>
    <xf numFmtId="0" fontId="4" fillId="9" borderId="47" xfId="2" applyFont="1" applyFill="1" applyBorder="1" applyAlignment="1" applyProtection="1">
      <alignment horizontal="center" vertical="center"/>
      <protection hidden="1"/>
    </xf>
    <xf numFmtId="0" fontId="8" fillId="0" borderId="41" xfId="2" applyFont="1" applyBorder="1" applyAlignment="1" applyProtection="1">
      <alignment vertical="center" wrapText="1"/>
      <protection hidden="1"/>
    </xf>
    <xf numFmtId="0" fontId="4" fillId="9" borderId="41" xfId="2" applyFont="1" applyFill="1" applyBorder="1" applyAlignment="1" applyProtection="1">
      <alignment vertical="center" wrapText="1"/>
      <protection hidden="1"/>
    </xf>
    <xf numFmtId="0" fontId="8" fillId="0" borderId="41" xfId="2" applyFont="1" applyBorder="1" applyAlignment="1" applyProtection="1">
      <alignment wrapText="1"/>
      <protection hidden="1"/>
    </xf>
    <xf numFmtId="0" fontId="4" fillId="9" borderId="35" xfId="2" applyFont="1" applyFill="1" applyBorder="1" applyAlignment="1" applyProtection="1">
      <alignment horizontal="center" vertical="center" wrapText="1"/>
      <protection hidden="1"/>
    </xf>
    <xf numFmtId="0" fontId="4" fillId="30" borderId="41" xfId="2" applyFont="1" applyFill="1" applyBorder="1" applyAlignment="1" applyProtection="1">
      <alignment horizontal="center" vertical="center" wrapText="1"/>
      <protection hidden="1"/>
    </xf>
    <xf numFmtId="0" fontId="4" fillId="24" borderId="35" xfId="2" applyFont="1" applyFill="1" applyBorder="1" applyAlignment="1" applyProtection="1">
      <alignment horizontal="center" vertical="center" wrapText="1"/>
      <protection hidden="1"/>
    </xf>
    <xf numFmtId="0" fontId="4" fillId="24" borderId="41" xfId="2" applyFont="1" applyFill="1" applyBorder="1" applyAlignment="1" applyProtection="1">
      <alignment horizontal="center" vertical="center" wrapText="1"/>
      <protection hidden="1"/>
    </xf>
    <xf numFmtId="0" fontId="8" fillId="8" borderId="35" xfId="2" applyFont="1" applyFill="1" applyBorder="1" applyAlignment="1" applyProtection="1">
      <alignment horizontal="center" vertical="center" wrapText="1"/>
      <protection hidden="1"/>
    </xf>
    <xf numFmtId="0" fontId="8" fillId="8" borderId="41" xfId="2" applyFont="1" applyFill="1" applyBorder="1" applyAlignment="1" applyProtection="1">
      <alignment horizontal="center" vertical="center" wrapText="1"/>
      <protection hidden="1"/>
    </xf>
    <xf numFmtId="0" fontId="3" fillId="8" borderId="35" xfId="2" applyFont="1" applyFill="1" applyBorder="1" applyAlignment="1" applyProtection="1">
      <alignment horizontal="center" vertical="center" wrapText="1"/>
      <protection hidden="1"/>
    </xf>
    <xf numFmtId="0" fontId="3" fillId="8" borderId="41" xfId="2" applyFont="1" applyFill="1" applyBorder="1" applyAlignment="1" applyProtection="1">
      <alignment horizontal="center" vertical="center" wrapText="1"/>
      <protection hidden="1"/>
    </xf>
    <xf numFmtId="0" fontId="8" fillId="27" borderId="41" xfId="2" applyFont="1" applyFill="1" applyBorder="1" applyProtection="1">
      <protection hidden="1"/>
    </xf>
    <xf numFmtId="0" fontId="3" fillId="25" borderId="41" xfId="2" applyFont="1" applyFill="1" applyBorder="1" applyAlignment="1" applyProtection="1">
      <alignment horizontal="center" vertical="center" wrapText="1"/>
      <protection hidden="1"/>
    </xf>
    <xf numFmtId="0" fontId="8" fillId="25" borderId="35" xfId="2" applyFont="1" applyFill="1" applyBorder="1" applyAlignment="1" applyProtection="1">
      <alignment horizontal="center" vertical="center" wrapText="1"/>
      <protection hidden="1"/>
    </xf>
    <xf numFmtId="0" fontId="4" fillId="8" borderId="41" xfId="2" applyFont="1" applyFill="1" applyBorder="1" applyAlignment="1" applyProtection="1">
      <alignment horizontal="center" vertical="center" wrapText="1"/>
      <protection hidden="1"/>
    </xf>
    <xf numFmtId="0" fontId="4" fillId="25" borderId="41" xfId="2" applyFont="1" applyFill="1" applyBorder="1" applyAlignment="1" applyProtection="1">
      <alignment horizontal="center" vertical="center" wrapText="1"/>
      <protection hidden="1"/>
    </xf>
    <xf numFmtId="0" fontId="4" fillId="25" borderId="47" xfId="2" applyFont="1" applyFill="1" applyBorder="1" applyAlignment="1" applyProtection="1">
      <alignment horizontal="center" vertical="center" wrapText="1"/>
      <protection hidden="1"/>
    </xf>
    <xf numFmtId="0" fontId="8" fillId="8" borderId="34" xfId="2" applyFont="1" applyFill="1" applyBorder="1" applyAlignment="1" applyProtection="1">
      <alignment horizontal="center" vertical="center" wrapText="1"/>
      <protection hidden="1"/>
    </xf>
    <xf numFmtId="0" fontId="8" fillId="0" borderId="47" xfId="2" applyFont="1" applyBorder="1" applyAlignment="1" applyProtection="1">
      <alignment wrapText="1"/>
      <protection hidden="1"/>
    </xf>
    <xf numFmtId="0" fontId="8" fillId="0" borderId="47" xfId="2" applyFont="1" applyBorder="1" applyProtection="1">
      <protection hidden="1"/>
    </xf>
    <xf numFmtId="0" fontId="4" fillId="20" borderId="41" xfId="2" applyFont="1" applyFill="1" applyBorder="1" applyAlignment="1" applyProtection="1">
      <alignment horizontal="center" vertical="center" wrapText="1"/>
      <protection hidden="1"/>
    </xf>
    <xf numFmtId="0" fontId="8" fillId="7" borderId="35" xfId="2" applyFont="1" applyFill="1" applyBorder="1" applyAlignment="1" applyProtection="1">
      <alignment horizontal="center" vertical="center" wrapText="1"/>
      <protection hidden="1"/>
    </xf>
    <xf numFmtId="0" fontId="4" fillId="20" borderId="35" xfId="2" applyFont="1" applyFill="1" applyBorder="1" applyAlignment="1" applyProtection="1">
      <alignment horizontal="center" vertical="center" wrapText="1"/>
      <protection hidden="1"/>
    </xf>
    <xf numFmtId="0" fontId="8" fillId="7" borderId="34" xfId="2" applyFont="1" applyFill="1" applyBorder="1" applyAlignment="1" applyProtection="1">
      <alignment horizontal="center" vertical="center" wrapText="1"/>
      <protection hidden="1"/>
    </xf>
    <xf numFmtId="0" fontId="8" fillId="7" borderId="40" xfId="2" applyFont="1" applyFill="1" applyBorder="1" applyAlignment="1" applyProtection="1">
      <alignment horizontal="center" vertical="center" wrapText="1"/>
      <protection hidden="1"/>
    </xf>
    <xf numFmtId="0" fontId="8" fillId="0" borderId="46" xfId="2" applyFont="1" applyBorder="1" applyProtection="1">
      <protection hidden="1"/>
    </xf>
    <xf numFmtId="0" fontId="8" fillId="5" borderId="47" xfId="2" applyFont="1" applyFill="1" applyBorder="1" applyAlignment="1" applyProtection="1">
      <alignment horizontal="center" vertical="center" wrapText="1"/>
      <protection hidden="1"/>
    </xf>
    <xf numFmtId="9" fontId="4" fillId="5" borderId="41" xfId="2" applyNumberFormat="1" applyFont="1" applyFill="1" applyBorder="1" applyAlignment="1" applyProtection="1">
      <alignment horizontal="center" vertical="center" wrapText="1"/>
      <protection hidden="1"/>
    </xf>
    <xf numFmtId="9" fontId="8" fillId="5" borderId="41" xfId="2" applyNumberFormat="1" applyFont="1" applyFill="1" applyBorder="1" applyAlignment="1" applyProtection="1">
      <alignment horizontal="center" vertical="center" wrapText="1"/>
      <protection hidden="1"/>
    </xf>
    <xf numFmtId="0" fontId="8" fillId="5" borderId="35" xfId="2" applyFont="1" applyFill="1" applyBorder="1" applyAlignment="1" applyProtection="1">
      <alignment horizontal="center" vertical="center" wrapText="1"/>
      <protection hidden="1"/>
    </xf>
    <xf numFmtId="9" fontId="8" fillId="5" borderId="35" xfId="2" applyNumberFormat="1" applyFont="1" applyFill="1" applyBorder="1" applyAlignment="1" applyProtection="1">
      <alignment horizontal="center" vertical="center" wrapText="1"/>
      <protection hidden="1"/>
    </xf>
    <xf numFmtId="0" fontId="22" fillId="2" borderId="158" xfId="2" applyFont="1" applyFill="1" applyBorder="1" applyProtection="1"/>
    <xf numFmtId="0" fontId="22" fillId="2" borderId="161" xfId="2" applyFont="1" applyFill="1" applyBorder="1" applyProtection="1"/>
    <xf numFmtId="0" fontId="8" fillId="4" borderId="33" xfId="2" applyFont="1" applyFill="1" applyBorder="1" applyAlignment="1" applyProtection="1">
      <alignment horizontal="center" vertical="center" wrapText="1"/>
      <protection hidden="1"/>
    </xf>
    <xf numFmtId="0" fontId="8" fillId="4" borderId="154" xfId="2" applyFont="1" applyFill="1" applyBorder="1" applyAlignment="1" applyProtection="1">
      <alignment horizontal="center" vertical="center" wrapText="1"/>
      <protection hidden="1"/>
    </xf>
    <xf numFmtId="0" fontId="8" fillId="5" borderId="34" xfId="2" applyFont="1" applyFill="1" applyBorder="1" applyAlignment="1" applyProtection="1">
      <alignment horizontal="center" vertical="center" wrapText="1"/>
      <protection hidden="1"/>
    </xf>
    <xf numFmtId="0" fontId="8" fillId="9" borderId="46" xfId="2" applyFont="1" applyFill="1" applyBorder="1" applyAlignment="1" applyProtection="1">
      <alignment horizontal="center" vertical="center" wrapText="1"/>
      <protection hidden="1"/>
    </xf>
    <xf numFmtId="0" fontId="22" fillId="2" borderId="0" xfId="2" applyFont="1" applyFill="1" applyBorder="1" applyProtection="1"/>
    <xf numFmtId="0" fontId="5" fillId="3" borderId="158" xfId="2" applyFont="1" applyFill="1" applyBorder="1" applyAlignment="1" applyProtection="1">
      <alignment horizontal="center" vertical="center" wrapText="1"/>
    </xf>
    <xf numFmtId="164" fontId="5" fillId="3" borderId="17" xfId="2" applyNumberFormat="1" applyFont="1" applyFill="1" applyBorder="1" applyAlignment="1" applyProtection="1">
      <alignment horizontal="center" vertical="center" wrapText="1"/>
    </xf>
    <xf numFmtId="0" fontId="5" fillId="2" borderId="59" xfId="2" applyFont="1" applyFill="1" applyBorder="1" applyAlignment="1" applyProtection="1">
      <alignment horizontal="center" vertical="center"/>
    </xf>
    <xf numFmtId="0" fontId="5" fillId="2" borderId="60" xfId="2" applyFont="1" applyFill="1" applyBorder="1" applyAlignment="1" applyProtection="1">
      <alignment horizontal="center" vertical="center"/>
    </xf>
    <xf numFmtId="0" fontId="5" fillId="2" borderId="61" xfId="2" applyFont="1" applyFill="1" applyBorder="1" applyAlignment="1" applyProtection="1">
      <alignment horizontal="center" vertical="center"/>
    </xf>
    <xf numFmtId="0" fontId="5" fillId="2" borderId="62" xfId="2" applyFont="1" applyFill="1" applyBorder="1" applyAlignment="1" applyProtection="1">
      <alignment horizontal="center" vertical="center"/>
    </xf>
    <xf numFmtId="0" fontId="22" fillId="2" borderId="158" xfId="2" applyFont="1" applyFill="1" applyBorder="1" applyAlignment="1" applyProtection="1">
      <alignment horizontal="center" vertical="center"/>
    </xf>
    <xf numFmtId="0" fontId="22" fillId="2" borderId="157" xfId="2" applyFont="1" applyFill="1" applyBorder="1" applyProtection="1"/>
    <xf numFmtId="9" fontId="15" fillId="3" borderId="0" xfId="1" applyNumberFormat="1"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9" fontId="15" fillId="3" borderId="0" xfId="1" applyNumberFormat="1" applyFont="1" applyFill="1" applyBorder="1" applyAlignment="1">
      <alignment horizontal="center" vertical="center" wrapText="1"/>
    </xf>
    <xf numFmtId="165" fontId="15" fillId="3" borderId="0" xfId="1" applyNumberFormat="1" applyFont="1" applyFill="1" applyBorder="1" applyAlignment="1">
      <alignment horizontal="center" vertical="center" wrapText="1"/>
    </xf>
    <xf numFmtId="9" fontId="17" fillId="5" borderId="56" xfId="1" applyNumberFormat="1" applyFont="1" applyFill="1" applyBorder="1" applyAlignment="1">
      <alignment horizontal="center" vertical="center" wrapText="1"/>
    </xf>
    <xf numFmtId="9" fontId="17" fillId="5" borderId="58" xfId="1" applyNumberFormat="1" applyFont="1" applyFill="1" applyBorder="1" applyAlignment="1">
      <alignment horizontal="center" vertical="center" wrapText="1"/>
    </xf>
    <xf numFmtId="165" fontId="16" fillId="5" borderId="56" xfId="1" applyNumberFormat="1" applyFont="1" applyFill="1" applyBorder="1" applyAlignment="1">
      <alignment horizontal="center" vertical="center" wrapText="1"/>
    </xf>
    <xf numFmtId="165" fontId="16" fillId="5" borderId="58" xfId="1" applyNumberFormat="1" applyFont="1" applyFill="1" applyBorder="1" applyAlignment="1">
      <alignment horizontal="center" vertical="center" wrapText="1"/>
    </xf>
    <xf numFmtId="0" fontId="16" fillId="5" borderId="58" xfId="0" applyFont="1" applyFill="1" applyBorder="1" applyAlignment="1">
      <alignment horizontal="center" vertical="center" wrapText="1"/>
    </xf>
    <xf numFmtId="0" fontId="16" fillId="5" borderId="56" xfId="0" applyFont="1" applyFill="1" applyBorder="1" applyAlignment="1">
      <alignment horizontal="center" vertical="center" wrapText="1"/>
    </xf>
    <xf numFmtId="9" fontId="17" fillId="5" borderId="56" xfId="0" applyNumberFormat="1" applyFont="1" applyFill="1" applyBorder="1" applyAlignment="1">
      <alignment horizontal="center" vertical="center" wrapText="1"/>
    </xf>
    <xf numFmtId="9" fontId="17" fillId="5" borderId="58" xfId="0" applyNumberFormat="1" applyFont="1" applyFill="1" applyBorder="1" applyAlignment="1">
      <alignment horizontal="center" vertical="center" wrapText="1"/>
    </xf>
    <xf numFmtId="0" fontId="16" fillId="6" borderId="58" xfId="0" applyFont="1" applyFill="1" applyBorder="1" applyAlignment="1">
      <alignment horizontal="center" vertical="center" wrapText="1"/>
    </xf>
    <xf numFmtId="9" fontId="17" fillId="6" borderId="58" xfId="0" applyNumberFormat="1" applyFont="1" applyFill="1" applyBorder="1" applyAlignment="1">
      <alignment horizontal="center" vertical="center" wrapText="1"/>
    </xf>
    <xf numFmtId="9" fontId="17" fillId="6" borderId="58" xfId="1" applyNumberFormat="1" applyFont="1" applyFill="1" applyBorder="1" applyAlignment="1">
      <alignment horizontal="center" vertical="center" wrapText="1"/>
    </xf>
    <xf numFmtId="165" fontId="16" fillId="6" borderId="58" xfId="1" applyNumberFormat="1" applyFont="1" applyFill="1" applyBorder="1" applyAlignment="1">
      <alignment horizontal="center" vertical="center" wrapText="1"/>
    </xf>
    <xf numFmtId="0" fontId="16" fillId="8" borderId="58" xfId="0" applyFont="1" applyFill="1" applyBorder="1" applyAlignment="1">
      <alignment horizontal="center" vertical="center" wrapText="1"/>
    </xf>
    <xf numFmtId="9" fontId="16" fillId="8" borderId="58" xfId="1" applyNumberFormat="1" applyFont="1" applyFill="1" applyBorder="1" applyAlignment="1">
      <alignment horizontal="center" vertical="center" wrapText="1"/>
    </xf>
    <xf numFmtId="9" fontId="17" fillId="8" borderId="58" xfId="0" applyNumberFormat="1" applyFont="1" applyFill="1" applyBorder="1" applyAlignment="1">
      <alignment horizontal="center" vertical="center" wrapText="1"/>
    </xf>
    <xf numFmtId="165" fontId="17" fillId="8" borderId="58" xfId="1" applyNumberFormat="1" applyFont="1" applyFill="1" applyBorder="1" applyAlignment="1">
      <alignment horizontal="center" vertical="center" wrapText="1"/>
    </xf>
    <xf numFmtId="165" fontId="16" fillId="8" borderId="58" xfId="1" applyNumberFormat="1" applyFont="1" applyFill="1" applyBorder="1" applyAlignment="1">
      <alignment horizontal="center" vertical="center" wrapText="1"/>
    </xf>
    <xf numFmtId="0" fontId="16" fillId="7" borderId="58" xfId="0" applyFont="1" applyFill="1" applyBorder="1" applyAlignment="1">
      <alignment horizontal="center" vertical="center" wrapText="1"/>
    </xf>
    <xf numFmtId="9" fontId="17" fillId="7" borderId="58" xfId="0" applyNumberFormat="1" applyFont="1" applyFill="1" applyBorder="1" applyAlignment="1">
      <alignment horizontal="center" vertical="center" wrapText="1"/>
    </xf>
    <xf numFmtId="9" fontId="16" fillId="8" borderId="58" xfId="1" applyFont="1" applyFill="1" applyBorder="1" applyAlignment="1">
      <alignment horizontal="center" vertical="center" wrapText="1"/>
    </xf>
    <xf numFmtId="0" fontId="16" fillId="9" borderId="58" xfId="0" applyFont="1" applyFill="1" applyBorder="1" applyAlignment="1">
      <alignment horizontal="center" vertical="center" wrapText="1"/>
    </xf>
    <xf numFmtId="9" fontId="17" fillId="9" borderId="58" xfId="1" applyNumberFormat="1" applyFont="1" applyFill="1" applyBorder="1" applyAlignment="1">
      <alignment horizontal="center" vertical="center" wrapText="1"/>
    </xf>
    <xf numFmtId="165" fontId="16" fillId="9" borderId="58" xfId="1" applyNumberFormat="1" applyFont="1" applyFill="1" applyBorder="1" applyAlignment="1">
      <alignment horizontal="center" vertical="center" wrapText="1"/>
    </xf>
    <xf numFmtId="9" fontId="16" fillId="9" borderId="58" xfId="1" applyNumberFormat="1" applyFont="1" applyFill="1" applyBorder="1" applyAlignment="1">
      <alignment horizontal="center" vertical="center" wrapText="1"/>
    </xf>
    <xf numFmtId="9" fontId="17" fillId="8" borderId="58" xfId="1" applyNumberFormat="1" applyFont="1" applyFill="1" applyBorder="1" applyAlignment="1">
      <alignment horizontal="center" vertical="center" wrapText="1"/>
    </xf>
    <xf numFmtId="0" fontId="18" fillId="9" borderId="58" xfId="0" applyFont="1" applyFill="1" applyBorder="1" applyAlignment="1">
      <alignment horizontal="center" vertical="center" wrapText="1"/>
    </xf>
    <xf numFmtId="9" fontId="18" fillId="9" borderId="58" xfId="1" applyNumberFormat="1" applyFont="1" applyFill="1" applyBorder="1" applyAlignment="1">
      <alignment horizontal="center" vertical="center" wrapText="1"/>
    </xf>
    <xf numFmtId="165" fontId="18" fillId="9" borderId="58" xfId="1" applyNumberFormat="1" applyFont="1" applyFill="1" applyBorder="1" applyAlignment="1">
      <alignment horizontal="center" vertical="center" wrapText="1"/>
    </xf>
    <xf numFmtId="9" fontId="17" fillId="9" borderId="58" xfId="0" applyNumberFormat="1" applyFont="1" applyFill="1" applyBorder="1" applyAlignment="1">
      <alignment horizontal="center" vertical="center" wrapText="1"/>
    </xf>
  </cellXfs>
  <cellStyles count="4">
    <cellStyle name="Normal" xfId="0" builtinId="0"/>
    <cellStyle name="Normal 2 2" xfId="2"/>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416983</xdr:colOff>
      <xdr:row>1</xdr:row>
      <xdr:rowOff>198438</xdr:rowOff>
    </xdr:from>
    <xdr:ext cx="3210454" cy="2103438"/>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10733" y="896938"/>
          <a:ext cx="3210454" cy="2103438"/>
        </a:xfrm>
        <a:prstGeom prst="rect">
          <a:avLst/>
        </a:prstGeom>
        <a:noFill/>
      </xdr:spPr>
    </xdr:pic>
    <xdr:clientData fLocksWithSheet="0"/>
  </xdr:oneCellAnchor>
  <xdr:oneCellAnchor>
    <xdr:from>
      <xdr:col>49</xdr:col>
      <xdr:colOff>1285875</xdr:colOff>
      <xdr:row>1</xdr:row>
      <xdr:rowOff>179917</xdr:rowOff>
    </xdr:from>
    <xdr:ext cx="1460501" cy="1994957"/>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0184625" y="894292"/>
          <a:ext cx="1460501" cy="1994957"/>
        </a:xfrm>
        <a:prstGeom prst="rect">
          <a:avLst/>
        </a:prstGeom>
        <a:noFill/>
      </xdr:spPr>
    </xdr:pic>
    <xdr:clientData fLocksWithSheet="0"/>
  </xdr:oneCellAnchor>
  <xdr:twoCellAnchor editAs="oneCell">
    <xdr:from>
      <xdr:col>49</xdr:col>
      <xdr:colOff>1207874</xdr:colOff>
      <xdr:row>17</xdr:row>
      <xdr:rowOff>21648</xdr:rowOff>
    </xdr:from>
    <xdr:to>
      <xdr:col>50</xdr:col>
      <xdr:colOff>1353705</xdr:colOff>
      <xdr:row>22</xdr:row>
      <xdr:rowOff>151534</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498669" y="12014489"/>
          <a:ext cx="1617877" cy="1104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300843</xdr:colOff>
      <xdr:row>1</xdr:row>
      <xdr:rowOff>435195</xdr:rowOff>
    </xdr:from>
    <xdr:ext cx="2857445" cy="1804015"/>
    <xdr:pic>
      <xdr:nvPicPr>
        <xdr:cNvPr id="2" name="image2.png">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1069527" y="635721"/>
          <a:ext cx="2857445" cy="1804015"/>
        </a:xfrm>
        <a:prstGeom prst="rect">
          <a:avLst/>
        </a:prstGeom>
        <a:noFill/>
      </xdr:spPr>
    </xdr:pic>
    <xdr:clientData fLocksWithSheet="0"/>
  </xdr:oneCellAnchor>
  <xdr:oneCellAnchor>
    <xdr:from>
      <xdr:col>51</xdr:col>
      <xdr:colOff>321734</xdr:colOff>
      <xdr:row>1</xdr:row>
      <xdr:rowOff>298563</xdr:rowOff>
    </xdr:from>
    <xdr:ext cx="1132082" cy="1873806"/>
    <xdr:pic>
      <xdr:nvPicPr>
        <xdr:cNvPr id="3" name="image1.jp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xfrm>
          <a:off x="40510550" y="499089"/>
          <a:ext cx="1132082" cy="1873806"/>
        </a:xfrm>
        <a:prstGeom prst="rect">
          <a:avLst/>
        </a:prstGeom>
        <a:noFill/>
      </xdr:spPr>
    </xdr:pic>
    <xdr:clientData fLocksWithSheet="0"/>
  </xdr:oneCellAnchor>
  <xdr:twoCellAnchor editAs="oneCell">
    <xdr:from>
      <xdr:col>47</xdr:col>
      <xdr:colOff>361950</xdr:colOff>
      <xdr:row>126</xdr:row>
      <xdr:rowOff>135948</xdr:rowOff>
    </xdr:from>
    <xdr:to>
      <xdr:col>51</xdr:col>
      <xdr:colOff>782205</xdr:colOff>
      <xdr:row>138</xdr:row>
      <xdr:rowOff>62484</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853350" y="267274098"/>
          <a:ext cx="4020705" cy="2441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416983</xdr:colOff>
      <xdr:row>1</xdr:row>
      <xdr:rowOff>198438</xdr:rowOff>
    </xdr:from>
    <xdr:ext cx="3210454" cy="2103438"/>
    <xdr:pic>
      <xdr:nvPicPr>
        <xdr:cNvPr id="13"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07558" y="903288"/>
          <a:ext cx="3210454" cy="2103438"/>
        </a:xfrm>
        <a:prstGeom prst="rect">
          <a:avLst/>
        </a:prstGeom>
        <a:noFill/>
      </xdr:spPr>
    </xdr:pic>
    <xdr:clientData fLocksWithSheet="0"/>
  </xdr:oneCellAnchor>
  <xdr:oneCellAnchor>
    <xdr:from>
      <xdr:col>32</xdr:col>
      <xdr:colOff>476250</xdr:colOff>
      <xdr:row>1</xdr:row>
      <xdr:rowOff>156785</xdr:rowOff>
    </xdr:from>
    <xdr:ext cx="1460501" cy="1994957"/>
    <xdr:pic>
      <xdr:nvPicPr>
        <xdr:cNvPr id="14"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1202429" y="864356"/>
          <a:ext cx="1460501" cy="1994957"/>
        </a:xfrm>
        <a:prstGeom prst="rect">
          <a:avLst/>
        </a:prstGeom>
        <a:noFill/>
      </xdr:spPr>
    </xdr:pic>
    <xdr:clientData fLocksWithSheet="0"/>
  </xdr:oneCellAnchor>
  <xdr:twoCellAnchor editAs="oneCell">
    <xdr:from>
      <xdr:col>32</xdr:col>
      <xdr:colOff>261936</xdr:colOff>
      <xdr:row>146</xdr:row>
      <xdr:rowOff>166687</xdr:rowOff>
    </xdr:from>
    <xdr:to>
      <xdr:col>33</xdr:col>
      <xdr:colOff>693516</xdr:colOff>
      <xdr:row>153</xdr:row>
      <xdr:rowOff>77498</xdr:rowOff>
    </xdr:to>
    <xdr:pic>
      <xdr:nvPicPr>
        <xdr:cNvPr id="15" name="Imagen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005124" y="155519437"/>
          <a:ext cx="1622205" cy="12443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Planeaci&#243;n%202020/Ajustar%20y%20contruir%20formato%20de%20seguimiento/PE-GE-2.4-FOR%2043%20Formato%20y%20Ficha%20de%20Seguimiento%20de%20Pro%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PE-GE-2.4-FOR%2044%20Formato%20y%20Ficha%20de%20Seguimiento%20de%20Pro%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égico"/>
      <sheetName val="Pesos y avance acumulado"/>
      <sheetName val="Unida. Pedag. Licenciatu"/>
      <sheetName val="Plan. Forma. Desarro. Profesora"/>
      <sheetName val="Programa FISH"/>
      <sheetName val="Progama. Bilinguis"/>
      <sheetName val="Activida. Físic. Format"/>
      <sheetName val="Bibliotec. CRAI"/>
      <sheetName val="Fortalecimie. DARCA"/>
      <sheetName val="Articulaci. Regionalización"/>
      <sheetName val="Plan Egresados"/>
      <sheetName val="Programa. Discapacid"/>
      <sheetName val="Procedim. Posgrados"/>
      <sheetName val="Fortalecimien. Gesti. Calidad"/>
      <sheetName val="Programa. Pre-Posg. Acred"/>
      <sheetName val="Implementa. EC&amp;TI"/>
      <sheetName val="Progra. Excelen. Investigaci"/>
      <sheetName val="Fortale. Gesti. Innov. Transfe"/>
      <sheetName val="Reconoc. Interacc. Social. Paz"/>
      <sheetName val="Hoja1"/>
      <sheetName val="Consolida. Agenda. Cultura"/>
      <sheetName val="Implemen. Espac. Libr. Esparci"/>
      <sheetName val="Deporte. Recreacion"/>
      <sheetName val="Atenc. Salu. Promo. Prevenci"/>
      <sheetName val="Fortalecim. Transpo. Universicl"/>
      <sheetName val="Fortale. Gesti. Ambienta"/>
      <sheetName val="Implementa. Model. Permanen. Gr"/>
      <sheetName val="Generac. Proces. Formati"/>
      <sheetName val="Fortaleci. Orques. Sinfoni"/>
      <sheetName val="Redise. Plant. Personal"/>
      <sheetName val="Modern. Platafor. Tecnológ"/>
      <sheetName val="Consolid. Sistem. Informaci"/>
      <sheetName val="Moderni. Data. Center"/>
      <sheetName val="Marcacio. Bienes. Muebles"/>
      <sheetName val="Elaboracio. Diseño. Estudios"/>
      <sheetName val="Desarro. Contrucc. Nuevas"/>
      <sheetName val="Hoja2"/>
      <sheetName val="Adquisi. Mobilia. Equip. Especi"/>
      <sheetName val="Hoja4"/>
      <sheetName val="Realiza. Adecua. Acabad. Arquit"/>
      <sheetName val="Hoja3"/>
      <sheetName val="Generac. Espac. Mobili. Parquea"/>
      <sheetName val="Hoja5"/>
      <sheetName val="Desarro. Consult. Relacio. proy"/>
      <sheetName val="Grand. Interven. Gesti. Recurso"/>
      <sheetName val="Racional. Tramit. Institucio"/>
      <sheetName val="Plan. Actualiza. Document"/>
      <sheetName val="Plan. Sostenibili. Larg. Plazo"/>
    </sheetNames>
    <sheetDataSet>
      <sheetData sheetId="0" refreshError="1"/>
      <sheetData sheetId="1" refreshError="1"/>
      <sheetData sheetId="2">
        <row r="28">
          <cell r="F28">
            <v>1</v>
          </cell>
          <cell r="Y28">
            <v>0</v>
          </cell>
          <cell r="AJ28">
            <v>0</v>
          </cell>
          <cell r="AU28">
            <v>0</v>
          </cell>
        </row>
        <row r="29">
          <cell r="F29">
            <v>1</v>
          </cell>
          <cell r="T29">
            <v>7.0000000000000007E-2</v>
          </cell>
          <cell r="W29">
            <v>0.05</v>
          </cell>
          <cell r="Y29">
            <v>0.12000000000000001</v>
          </cell>
          <cell r="AE29">
            <v>8.2500000000000004E-2</v>
          </cell>
          <cell r="AH29">
            <v>0.15</v>
          </cell>
          <cell r="AJ29">
            <v>0.23249999999999998</v>
          </cell>
          <cell r="AU29">
            <v>0</v>
          </cell>
        </row>
        <row r="30">
          <cell r="F30">
            <v>200</v>
          </cell>
          <cell r="T30">
            <v>0</v>
          </cell>
          <cell r="W30">
            <v>28</v>
          </cell>
          <cell r="Y30">
            <v>0.14000000000000001</v>
          </cell>
          <cell r="AE30">
            <v>0</v>
          </cell>
          <cell r="AH30">
            <v>70</v>
          </cell>
          <cell r="AJ30">
            <v>0.35</v>
          </cell>
          <cell r="AU30">
            <v>0</v>
          </cell>
        </row>
        <row r="31">
          <cell r="F31">
            <v>4</v>
          </cell>
          <cell r="T31">
            <v>0</v>
          </cell>
          <cell r="W31">
            <v>1</v>
          </cell>
          <cell r="Y31">
            <v>0.25</v>
          </cell>
          <cell r="AE31">
            <v>0.78900000000000003</v>
          </cell>
          <cell r="AH31">
            <v>0.15</v>
          </cell>
          <cell r="AJ31">
            <v>0.23475000000000001</v>
          </cell>
          <cell r="AU31">
            <v>0</v>
          </cell>
        </row>
        <row r="32">
          <cell r="F32">
            <v>3</v>
          </cell>
          <cell r="T32">
            <v>0.2</v>
          </cell>
          <cell r="W32">
            <v>0.25</v>
          </cell>
          <cell r="Y32">
            <v>0.15</v>
          </cell>
          <cell r="AE32">
            <v>0.628</v>
          </cell>
          <cell r="AH32">
            <v>0</v>
          </cell>
          <cell r="AJ32">
            <v>0.20933333333333334</v>
          </cell>
          <cell r="AU32">
            <v>0</v>
          </cell>
        </row>
      </sheetData>
      <sheetData sheetId="3">
        <row r="28">
          <cell r="F28">
            <v>1</v>
          </cell>
          <cell r="T28">
            <v>0.15</v>
          </cell>
          <cell r="W28">
            <v>0.05</v>
          </cell>
          <cell r="Y28">
            <v>0.2</v>
          </cell>
          <cell r="AE28">
            <v>0.22</v>
          </cell>
          <cell r="AH28">
            <v>0.18</v>
          </cell>
          <cell r="AJ28">
            <v>0.4</v>
          </cell>
          <cell r="AU28">
            <v>0</v>
          </cell>
        </row>
      </sheetData>
      <sheetData sheetId="4">
        <row r="28">
          <cell r="F28">
            <v>150</v>
          </cell>
          <cell r="T28">
            <v>0</v>
          </cell>
          <cell r="W28">
            <v>30</v>
          </cell>
          <cell r="Y28">
            <v>0.2</v>
          </cell>
          <cell r="AE28">
            <v>18</v>
          </cell>
          <cell r="AH28">
            <v>18</v>
          </cell>
          <cell r="AJ28">
            <v>0.24</v>
          </cell>
          <cell r="AU28">
            <v>0</v>
          </cell>
        </row>
        <row r="29">
          <cell r="F29">
            <v>1</v>
          </cell>
          <cell r="T29">
            <v>0</v>
          </cell>
          <cell r="W29">
            <v>0.18</v>
          </cell>
          <cell r="Y29">
            <v>0.18</v>
          </cell>
          <cell r="AE29">
            <v>0.1</v>
          </cell>
          <cell r="AH29">
            <v>0.22</v>
          </cell>
          <cell r="AJ29">
            <v>0.32</v>
          </cell>
          <cell r="AU29">
            <v>0</v>
          </cell>
        </row>
      </sheetData>
      <sheetData sheetId="5">
        <row r="28">
          <cell r="F28">
            <v>400</v>
          </cell>
          <cell r="T28">
            <v>10</v>
          </cell>
          <cell r="W28">
            <v>0</v>
          </cell>
          <cell r="Y28">
            <v>2.5000000000000001E-2</v>
          </cell>
          <cell r="AE28">
            <v>0</v>
          </cell>
          <cell r="AH28">
            <v>0</v>
          </cell>
          <cell r="AJ28">
            <v>0</v>
          </cell>
          <cell r="AU28">
            <v>0</v>
          </cell>
        </row>
        <row r="29">
          <cell r="F29">
            <v>3000</v>
          </cell>
          <cell r="T29">
            <v>0</v>
          </cell>
          <cell r="W29">
            <v>265</v>
          </cell>
          <cell r="Y29">
            <v>8.8333333333333333E-2</v>
          </cell>
          <cell r="AE29">
            <v>251</v>
          </cell>
          <cell r="AH29">
            <v>259</v>
          </cell>
          <cell r="AJ29">
            <v>0.17</v>
          </cell>
          <cell r="AU29">
            <v>0</v>
          </cell>
        </row>
        <row r="30">
          <cell r="F30">
            <v>300</v>
          </cell>
          <cell r="T30">
            <v>0</v>
          </cell>
          <cell r="W30">
            <v>0</v>
          </cell>
          <cell r="Y30">
            <v>0</v>
          </cell>
          <cell r="AE30">
            <v>0</v>
          </cell>
          <cell r="AH30">
            <v>0</v>
          </cell>
          <cell r="AJ30">
            <v>0</v>
          </cell>
          <cell r="AU30">
            <v>0</v>
          </cell>
        </row>
      </sheetData>
      <sheetData sheetId="6">
        <row r="28">
          <cell r="F28">
            <v>450</v>
          </cell>
          <cell r="T28">
            <v>0</v>
          </cell>
          <cell r="W28">
            <v>0</v>
          </cell>
          <cell r="Y28">
            <v>0</v>
          </cell>
          <cell r="AE28">
            <v>0</v>
          </cell>
          <cell r="AJ28">
            <v>0</v>
          </cell>
          <cell r="AU28">
            <v>0</v>
          </cell>
        </row>
        <row r="29">
          <cell r="F29">
            <v>6</v>
          </cell>
          <cell r="T29">
            <v>0.01</v>
          </cell>
          <cell r="W29">
            <v>0</v>
          </cell>
          <cell r="Y29">
            <v>1.6666666666666668E-3</v>
          </cell>
          <cell r="AE29">
            <v>3</v>
          </cell>
          <cell r="AH29">
            <v>0</v>
          </cell>
          <cell r="AJ29">
            <v>0.5</v>
          </cell>
          <cell r="AU29">
            <v>0</v>
          </cell>
        </row>
        <row r="30">
          <cell r="F30">
            <v>2</v>
          </cell>
          <cell r="T30">
            <v>0.01</v>
          </cell>
          <cell r="W30">
            <v>0</v>
          </cell>
          <cell r="Y30">
            <v>5.0000000000000001E-3</v>
          </cell>
          <cell r="AE30">
            <v>1</v>
          </cell>
          <cell r="AH30">
            <v>0.6</v>
          </cell>
          <cell r="AJ30">
            <v>0.8</v>
          </cell>
          <cell r="AU30">
            <v>0</v>
          </cell>
        </row>
      </sheetData>
      <sheetData sheetId="7">
        <row r="28">
          <cell r="F28">
            <v>1</v>
          </cell>
          <cell r="T28">
            <v>0</v>
          </cell>
          <cell r="W28">
            <v>0</v>
          </cell>
          <cell r="Y28">
            <v>0</v>
          </cell>
          <cell r="AE28">
            <v>0</v>
          </cell>
          <cell r="AJ28">
            <v>0</v>
          </cell>
          <cell r="AU28">
            <v>0</v>
          </cell>
        </row>
        <row r="29">
          <cell r="F29">
            <v>1</v>
          </cell>
          <cell r="T29">
            <v>0</v>
          </cell>
          <cell r="W29">
            <v>0</v>
          </cell>
          <cell r="Y29">
            <v>0</v>
          </cell>
          <cell r="AE29">
            <v>0</v>
          </cell>
          <cell r="AJ29">
            <v>0</v>
          </cell>
          <cell r="AU29">
            <v>0</v>
          </cell>
        </row>
        <row r="30">
          <cell r="F30">
            <v>7</v>
          </cell>
          <cell r="T30">
            <v>0.1</v>
          </cell>
          <cell r="W30">
            <v>0</v>
          </cell>
          <cell r="Y30">
            <v>1.4285714285714287E-2</v>
          </cell>
          <cell r="AE30">
            <v>0</v>
          </cell>
          <cell r="AH30">
            <v>0</v>
          </cell>
          <cell r="AJ30">
            <v>0</v>
          </cell>
          <cell r="AU30">
            <v>0</v>
          </cell>
        </row>
        <row r="31">
          <cell r="F31">
            <v>2</v>
          </cell>
          <cell r="T31">
            <v>0.15</v>
          </cell>
          <cell r="W31">
            <v>0</v>
          </cell>
          <cell r="Y31">
            <v>7.4999999999999997E-2</v>
          </cell>
          <cell r="AE31">
            <v>0</v>
          </cell>
          <cell r="AH31">
            <v>0.43</v>
          </cell>
          <cell r="AJ31">
            <v>0.215</v>
          </cell>
          <cell r="AU31">
            <v>0</v>
          </cell>
        </row>
      </sheetData>
      <sheetData sheetId="8">
        <row r="28">
          <cell r="F28">
            <v>100000</v>
          </cell>
          <cell r="T28">
            <v>9082</v>
          </cell>
          <cell r="W28">
            <v>0</v>
          </cell>
          <cell r="Y28">
            <v>9.0819999999999998E-2</v>
          </cell>
          <cell r="AJ28">
            <v>0</v>
          </cell>
          <cell r="AU28">
            <v>0</v>
          </cell>
        </row>
        <row r="29">
          <cell r="F29">
            <v>27</v>
          </cell>
          <cell r="T29">
            <v>1</v>
          </cell>
          <cell r="W29">
            <v>0</v>
          </cell>
          <cell r="Y29">
            <v>3.7037037037037035E-2</v>
          </cell>
          <cell r="AE29">
            <v>3</v>
          </cell>
          <cell r="AJ29">
            <v>0.1111111111111111</v>
          </cell>
          <cell r="AU29">
            <v>0</v>
          </cell>
        </row>
        <row r="30">
          <cell r="F30">
            <v>20</v>
          </cell>
          <cell r="T30">
            <v>0</v>
          </cell>
          <cell r="W30">
            <v>0</v>
          </cell>
          <cell r="Y30">
            <v>0</v>
          </cell>
          <cell r="AJ30">
            <v>0</v>
          </cell>
          <cell r="AU30">
            <v>0</v>
          </cell>
        </row>
        <row r="31">
          <cell r="F31">
            <v>1</v>
          </cell>
          <cell r="T31">
            <v>6.4400000000000004E-4</v>
          </cell>
          <cell r="W31">
            <v>0</v>
          </cell>
          <cell r="Y31">
            <v>6.4400000000000004E-4</v>
          </cell>
          <cell r="AJ31">
            <v>0</v>
          </cell>
          <cell r="AU31">
            <v>0</v>
          </cell>
        </row>
      </sheetData>
      <sheetData sheetId="9">
        <row r="28">
          <cell r="F28">
            <v>6</v>
          </cell>
          <cell r="T28">
            <v>0</v>
          </cell>
          <cell r="W28">
            <v>0</v>
          </cell>
          <cell r="Y28">
            <v>0</v>
          </cell>
          <cell r="AJ28">
            <v>0</v>
          </cell>
          <cell r="AU28">
            <v>0</v>
          </cell>
        </row>
      </sheetData>
      <sheetData sheetId="10">
        <row r="28">
          <cell r="F28">
            <v>60</v>
          </cell>
          <cell r="W28">
            <v>0</v>
          </cell>
          <cell r="AE28">
            <v>0</v>
          </cell>
          <cell r="AH28">
            <v>0</v>
          </cell>
          <cell r="AJ28">
            <v>0</v>
          </cell>
          <cell r="AU28">
            <v>0</v>
          </cell>
        </row>
        <row r="29">
          <cell r="F29">
            <v>5000</v>
          </cell>
          <cell r="T29">
            <v>284</v>
          </cell>
          <cell r="W29">
            <v>0</v>
          </cell>
          <cell r="Y29">
            <v>5.6800000000000003E-2</v>
          </cell>
          <cell r="AE29">
            <v>857</v>
          </cell>
          <cell r="AH29">
            <v>452</v>
          </cell>
          <cell r="AJ29">
            <v>0.26179999999999998</v>
          </cell>
          <cell r="AU29">
            <v>0</v>
          </cell>
        </row>
        <row r="30">
          <cell r="F30">
            <v>350</v>
          </cell>
          <cell r="T30">
            <v>29</v>
          </cell>
          <cell r="W30">
            <v>0</v>
          </cell>
          <cell r="Y30">
            <v>8.2857142857142851E-2</v>
          </cell>
          <cell r="AE30">
            <v>33</v>
          </cell>
          <cell r="AH30">
            <v>30</v>
          </cell>
          <cell r="AJ30">
            <v>0.18</v>
          </cell>
          <cell r="AU30">
            <v>0</v>
          </cell>
        </row>
        <row r="31">
          <cell r="F31">
            <v>30</v>
          </cell>
          <cell r="T31">
            <v>3</v>
          </cell>
          <cell r="W31">
            <v>7</v>
          </cell>
          <cell r="Y31">
            <v>0</v>
          </cell>
          <cell r="AE31">
            <v>0</v>
          </cell>
          <cell r="AJ31">
            <v>0</v>
          </cell>
          <cell r="AU31">
            <v>0</v>
          </cell>
        </row>
        <row r="32">
          <cell r="F32">
            <v>25</v>
          </cell>
          <cell r="T32">
            <v>0</v>
          </cell>
          <cell r="W32">
            <v>0</v>
          </cell>
          <cell r="Y32">
            <v>0</v>
          </cell>
          <cell r="AE32">
            <v>0</v>
          </cell>
          <cell r="AH32">
            <v>0</v>
          </cell>
          <cell r="AJ32">
            <v>0</v>
          </cell>
          <cell r="AU32">
            <v>0</v>
          </cell>
        </row>
      </sheetData>
      <sheetData sheetId="11">
        <row r="28">
          <cell r="F28">
            <v>3</v>
          </cell>
          <cell r="T28">
            <v>0.01</v>
          </cell>
          <cell r="W28">
            <v>0</v>
          </cell>
          <cell r="Y28">
            <v>3.3333333333333335E-3</v>
          </cell>
          <cell r="AE28">
            <v>0.5</v>
          </cell>
          <cell r="AH28">
            <v>0</v>
          </cell>
          <cell r="AJ28">
            <v>0.16666666666666666</v>
          </cell>
          <cell r="AU28">
            <v>0</v>
          </cell>
        </row>
        <row r="29">
          <cell r="F29">
            <v>1</v>
          </cell>
          <cell r="T29">
            <v>0.02</v>
          </cell>
          <cell r="W29">
            <v>0</v>
          </cell>
          <cell r="Y29">
            <v>0.02</v>
          </cell>
          <cell r="AE29">
            <v>0.2</v>
          </cell>
          <cell r="AH29">
            <v>0</v>
          </cell>
          <cell r="AJ29">
            <v>0.2</v>
          </cell>
          <cell r="AU29">
            <v>0</v>
          </cell>
        </row>
        <row r="30">
          <cell r="F30">
            <v>2</v>
          </cell>
          <cell r="T30">
            <v>0</v>
          </cell>
          <cell r="W30">
            <v>0</v>
          </cell>
          <cell r="Y30">
            <v>0</v>
          </cell>
          <cell r="AE30">
            <v>0.6</v>
          </cell>
          <cell r="AH30">
            <v>0</v>
          </cell>
          <cell r="AJ30">
            <v>0.3</v>
          </cell>
          <cell r="AU30">
            <v>0</v>
          </cell>
        </row>
        <row r="31">
          <cell r="F31">
            <v>80</v>
          </cell>
          <cell r="T31">
            <v>8</v>
          </cell>
          <cell r="W31">
            <v>8</v>
          </cell>
          <cell r="Y31">
            <v>0.2</v>
          </cell>
          <cell r="AE31">
            <v>0</v>
          </cell>
          <cell r="AH31">
            <v>0</v>
          </cell>
          <cell r="AJ31">
            <v>0</v>
          </cell>
          <cell r="AU31">
            <v>0</v>
          </cell>
        </row>
      </sheetData>
      <sheetData sheetId="12">
        <row r="28">
          <cell r="F28">
            <v>1</v>
          </cell>
          <cell r="T28">
            <v>0.01</v>
          </cell>
          <cell r="W28">
            <v>0</v>
          </cell>
          <cell r="Y28">
            <v>0.01</v>
          </cell>
          <cell r="AE28">
            <v>0</v>
          </cell>
          <cell r="AH28">
            <v>0</v>
          </cell>
          <cell r="AJ28">
            <v>0</v>
          </cell>
          <cell r="AU28">
            <v>0</v>
          </cell>
        </row>
        <row r="29">
          <cell r="F29">
            <v>1</v>
          </cell>
          <cell r="T29">
            <v>0.08</v>
          </cell>
          <cell r="W29">
            <v>0</v>
          </cell>
          <cell r="Y29">
            <v>0.08</v>
          </cell>
          <cell r="AE29">
            <v>0</v>
          </cell>
          <cell r="AH29">
            <v>0</v>
          </cell>
          <cell r="AJ29">
            <v>0</v>
          </cell>
          <cell r="AU29">
            <v>0</v>
          </cell>
        </row>
        <row r="30">
          <cell r="F30">
            <v>2</v>
          </cell>
          <cell r="T30">
            <v>0.52</v>
          </cell>
          <cell r="W30">
            <v>0.03</v>
          </cell>
          <cell r="Y30">
            <v>0.27500000000000002</v>
          </cell>
          <cell r="AE30">
            <v>0.61</v>
          </cell>
          <cell r="AH30">
            <v>0.14000000000000001</v>
          </cell>
          <cell r="AJ30">
            <v>0.375</v>
          </cell>
          <cell r="AU30">
            <v>0</v>
          </cell>
        </row>
      </sheetData>
      <sheetData sheetId="13">
        <row r="28">
          <cell r="F28">
            <v>5</v>
          </cell>
          <cell r="T28">
            <v>1</v>
          </cell>
          <cell r="W28">
            <v>0</v>
          </cell>
          <cell r="Y28">
            <v>0.2</v>
          </cell>
          <cell r="AE28">
            <v>1</v>
          </cell>
          <cell r="AH28">
            <v>1</v>
          </cell>
          <cell r="AJ28">
            <v>0.4</v>
          </cell>
          <cell r="AP28">
            <v>0</v>
          </cell>
          <cell r="AS28">
            <v>0</v>
          </cell>
          <cell r="AU28">
            <v>0</v>
          </cell>
        </row>
        <row r="29">
          <cell r="F29">
            <v>1</v>
          </cell>
          <cell r="W29">
            <v>0</v>
          </cell>
          <cell r="Y29">
            <v>0</v>
          </cell>
          <cell r="AE29">
            <v>0</v>
          </cell>
          <cell r="AH29">
            <v>0</v>
          </cell>
          <cell r="AJ29">
            <v>0</v>
          </cell>
          <cell r="AP29">
            <v>0</v>
          </cell>
          <cell r="AS29">
            <v>0</v>
          </cell>
          <cell r="AU29">
            <v>0</v>
          </cell>
        </row>
        <row r="30">
          <cell r="F30">
            <v>30</v>
          </cell>
          <cell r="T30">
            <v>1</v>
          </cell>
          <cell r="W30">
            <v>3</v>
          </cell>
          <cell r="Y30">
            <v>0.13333333333333333</v>
          </cell>
          <cell r="AE30">
            <v>1</v>
          </cell>
          <cell r="AH30">
            <v>1</v>
          </cell>
          <cell r="AJ30">
            <v>6.6666666666666666E-2</v>
          </cell>
          <cell r="AP30">
            <v>0</v>
          </cell>
          <cell r="AS30">
            <v>0</v>
          </cell>
          <cell r="AU30">
            <v>0</v>
          </cell>
        </row>
      </sheetData>
      <sheetData sheetId="14">
        <row r="28">
          <cell r="F28">
            <v>40</v>
          </cell>
          <cell r="T28">
            <v>7</v>
          </cell>
          <cell r="W28">
            <v>0</v>
          </cell>
          <cell r="Y28">
            <v>0.17499999999999999</v>
          </cell>
          <cell r="AE28">
            <v>7</v>
          </cell>
          <cell r="AH28">
            <v>3</v>
          </cell>
          <cell r="AJ28">
            <v>0.25</v>
          </cell>
          <cell r="AU28">
            <v>0</v>
          </cell>
        </row>
        <row r="29">
          <cell r="F29">
            <v>40</v>
          </cell>
          <cell r="T29">
            <v>1</v>
          </cell>
          <cell r="W29">
            <v>2</v>
          </cell>
          <cell r="Y29">
            <v>7.4999999999999997E-2</v>
          </cell>
          <cell r="AE29">
            <v>3</v>
          </cell>
          <cell r="AH29">
            <v>6</v>
          </cell>
          <cell r="AJ29">
            <v>0.22500000000000001</v>
          </cell>
          <cell r="AU29">
            <v>0</v>
          </cell>
        </row>
      </sheetData>
      <sheetData sheetId="15">
        <row r="28">
          <cell r="F28">
            <v>1</v>
          </cell>
          <cell r="T28">
            <v>0.2</v>
          </cell>
          <cell r="W28">
            <v>0.2</v>
          </cell>
          <cell r="Y28">
            <v>0.4</v>
          </cell>
          <cell r="AE28">
            <v>0.1</v>
          </cell>
          <cell r="AH28">
            <v>0.1</v>
          </cell>
          <cell r="AJ28">
            <v>0.2</v>
          </cell>
          <cell r="AU28">
            <v>0</v>
          </cell>
        </row>
        <row r="29">
          <cell r="F29">
            <v>4</v>
          </cell>
          <cell r="T29">
            <v>1</v>
          </cell>
          <cell r="W29">
            <v>3</v>
          </cell>
          <cell r="Y29">
            <v>1</v>
          </cell>
          <cell r="AE29">
            <v>0</v>
          </cell>
          <cell r="AH29">
            <v>0</v>
          </cell>
          <cell r="AJ29">
            <v>0</v>
          </cell>
          <cell r="AU29">
            <v>0</v>
          </cell>
        </row>
        <row r="30">
          <cell r="F30">
            <v>30</v>
          </cell>
          <cell r="T30">
            <v>2</v>
          </cell>
          <cell r="W30">
            <v>3</v>
          </cell>
          <cell r="Y30">
            <v>0.16666666666666666</v>
          </cell>
          <cell r="AE30">
            <v>0</v>
          </cell>
          <cell r="AH30">
            <v>5</v>
          </cell>
          <cell r="AJ30">
            <v>0.16666666666666666</v>
          </cell>
          <cell r="AU30">
            <v>0</v>
          </cell>
        </row>
      </sheetData>
      <sheetData sheetId="16">
        <row r="28">
          <cell r="F28">
            <v>8300</v>
          </cell>
          <cell r="T28">
            <v>550</v>
          </cell>
          <cell r="W28">
            <v>2750</v>
          </cell>
          <cell r="Y28">
            <v>0.39759036144578314</v>
          </cell>
          <cell r="AE28">
            <v>1453</v>
          </cell>
          <cell r="AH28">
            <v>0</v>
          </cell>
          <cell r="AJ28">
            <v>0.17506024096385542</v>
          </cell>
          <cell r="AU28">
            <v>0</v>
          </cell>
        </row>
        <row r="29">
          <cell r="F29">
            <v>84</v>
          </cell>
          <cell r="T29">
            <v>0</v>
          </cell>
          <cell r="W29">
            <v>0</v>
          </cell>
          <cell r="Y29">
            <v>0</v>
          </cell>
          <cell r="AE29">
            <v>0</v>
          </cell>
          <cell r="AH29">
            <v>0</v>
          </cell>
          <cell r="AJ29">
            <v>0</v>
          </cell>
          <cell r="AU29">
            <v>0</v>
          </cell>
        </row>
      </sheetData>
      <sheetData sheetId="17">
        <row r="28">
          <cell r="F28">
            <v>1</v>
          </cell>
          <cell r="T28">
            <v>0.1</v>
          </cell>
          <cell r="W28">
            <v>0.1</v>
          </cell>
          <cell r="Y28">
            <v>0.2</v>
          </cell>
          <cell r="AE28">
            <v>0.05</v>
          </cell>
          <cell r="AH28">
            <v>0.05</v>
          </cell>
          <cell r="AJ28">
            <v>0.1</v>
          </cell>
          <cell r="AP28">
            <v>0</v>
          </cell>
          <cell r="AS28">
            <v>0</v>
          </cell>
          <cell r="AU28">
            <v>0</v>
          </cell>
        </row>
        <row r="29">
          <cell r="F29">
            <v>3</v>
          </cell>
          <cell r="T29">
            <v>0.16</v>
          </cell>
          <cell r="W29">
            <v>0.16</v>
          </cell>
          <cell r="Y29">
            <v>0.10666666666666667</v>
          </cell>
          <cell r="AE29">
            <v>0.6</v>
          </cell>
          <cell r="AH29">
            <v>0.72</v>
          </cell>
          <cell r="AJ29">
            <v>0.43999999999999995</v>
          </cell>
          <cell r="AP29">
            <v>0</v>
          </cell>
          <cell r="AS29">
            <v>0</v>
          </cell>
          <cell r="AU29">
            <v>0</v>
          </cell>
        </row>
        <row r="30">
          <cell r="F30">
            <v>3</v>
          </cell>
          <cell r="T30">
            <v>0.16</v>
          </cell>
          <cell r="W30">
            <v>0.16</v>
          </cell>
          <cell r="Y30">
            <v>0.10666666666666667</v>
          </cell>
          <cell r="AE30">
            <v>0.05</v>
          </cell>
          <cell r="AH30">
            <v>0.11</v>
          </cell>
          <cell r="AJ30">
            <v>5.3333333333333337E-2</v>
          </cell>
          <cell r="AP30">
            <v>0</v>
          </cell>
          <cell r="AS30">
            <v>0</v>
          </cell>
          <cell r="AU30">
            <v>0</v>
          </cell>
        </row>
      </sheetData>
      <sheetData sheetId="18">
        <row r="28">
          <cell r="F28">
            <v>3</v>
          </cell>
          <cell r="T28">
            <v>0.1</v>
          </cell>
          <cell r="W28">
            <v>0.05</v>
          </cell>
          <cell r="Y28">
            <v>5.000000000000001E-2</v>
          </cell>
          <cell r="AE28">
            <v>0.20399999999999999</v>
          </cell>
          <cell r="AH28">
            <v>0</v>
          </cell>
          <cell r="AJ28">
            <v>6.7999999999999991E-2</v>
          </cell>
          <cell r="AP28">
            <v>0</v>
          </cell>
          <cell r="AS28">
            <v>0</v>
          </cell>
          <cell r="AU28">
            <v>0</v>
          </cell>
        </row>
        <row r="29">
          <cell r="F29">
            <v>28</v>
          </cell>
          <cell r="T29">
            <v>0</v>
          </cell>
          <cell r="W29">
            <v>8</v>
          </cell>
          <cell r="Y29">
            <v>0.2857142857142857</v>
          </cell>
          <cell r="AE29">
            <v>3.08</v>
          </cell>
          <cell r="AH29">
            <v>0</v>
          </cell>
          <cell r="AJ29">
            <v>0.11</v>
          </cell>
          <cell r="AP29">
            <v>0</v>
          </cell>
          <cell r="AS29">
            <v>0</v>
          </cell>
          <cell r="AU29">
            <v>0</v>
          </cell>
        </row>
        <row r="30">
          <cell r="F30">
            <v>100</v>
          </cell>
          <cell r="T30">
            <v>0</v>
          </cell>
          <cell r="W30">
            <v>0.24</v>
          </cell>
          <cell r="Y30">
            <v>0.24</v>
          </cell>
          <cell r="AE30">
            <v>8.5999999999999993E-2</v>
          </cell>
          <cell r="AH30">
            <v>9.2999999999999999E-2</v>
          </cell>
          <cell r="AJ30">
            <v>0.17899999999999999</v>
          </cell>
          <cell r="AP30">
            <v>0</v>
          </cell>
          <cell r="AS30">
            <v>0</v>
          </cell>
          <cell r="AU30">
            <v>0</v>
          </cell>
        </row>
      </sheetData>
      <sheetData sheetId="19" refreshError="1"/>
      <sheetData sheetId="20">
        <row r="28">
          <cell r="F28">
            <v>416100</v>
          </cell>
          <cell r="T28">
            <v>25652</v>
          </cell>
          <cell r="W28">
            <v>118863</v>
          </cell>
          <cell r="Y28">
            <v>0.34730833934150424</v>
          </cell>
          <cell r="AE28">
            <v>140348</v>
          </cell>
          <cell r="AH28">
            <v>0</v>
          </cell>
          <cell r="AJ28">
            <v>0.33729391973083395</v>
          </cell>
          <cell r="AP28">
            <v>0</v>
          </cell>
          <cell r="AS28">
            <v>0</v>
          </cell>
          <cell r="AU28">
            <v>0</v>
          </cell>
        </row>
        <row r="29">
          <cell r="F29">
            <v>90878</v>
          </cell>
          <cell r="T29">
            <v>6006</v>
          </cell>
          <cell r="W29">
            <v>43873</v>
          </cell>
          <cell r="Y29">
            <v>0.54885670899447614</v>
          </cell>
          <cell r="AE29">
            <v>15146</v>
          </cell>
          <cell r="AH29">
            <v>0</v>
          </cell>
          <cell r="AJ29">
            <v>0.16666299874557097</v>
          </cell>
          <cell r="AP29">
            <v>0</v>
          </cell>
          <cell r="AS29">
            <v>0</v>
          </cell>
          <cell r="AU29">
            <v>0</v>
          </cell>
        </row>
        <row r="30">
          <cell r="F30">
            <v>3000</v>
          </cell>
          <cell r="T30">
            <v>133</v>
          </cell>
          <cell r="W30">
            <v>425</v>
          </cell>
          <cell r="Y30">
            <v>0.186</v>
          </cell>
          <cell r="AE30">
            <v>86</v>
          </cell>
          <cell r="AH30">
            <v>319</v>
          </cell>
          <cell r="AJ30">
            <v>0.13500000000000001</v>
          </cell>
          <cell r="AP30">
            <v>0</v>
          </cell>
          <cell r="AS30">
            <v>0</v>
          </cell>
          <cell r="AU30">
            <v>0</v>
          </cell>
        </row>
        <row r="31">
          <cell r="F31">
            <v>210</v>
          </cell>
          <cell r="T31">
            <v>13</v>
          </cell>
          <cell r="W31">
            <v>15</v>
          </cell>
          <cell r="Y31">
            <v>0.13333333333333333</v>
          </cell>
          <cell r="AE31">
            <v>10</v>
          </cell>
          <cell r="AH31">
            <v>23</v>
          </cell>
          <cell r="AJ31">
            <v>0.15714285714285714</v>
          </cell>
          <cell r="AP31">
            <v>0</v>
          </cell>
          <cell r="AS31">
            <v>0</v>
          </cell>
          <cell r="AU31">
            <v>0</v>
          </cell>
        </row>
      </sheetData>
      <sheetData sheetId="21">
        <row r="28">
          <cell r="F28">
            <v>2</v>
          </cell>
          <cell r="T28">
            <v>0</v>
          </cell>
          <cell r="W28">
            <v>0</v>
          </cell>
          <cell r="Y28">
            <v>0</v>
          </cell>
          <cell r="AE28">
            <v>0</v>
          </cell>
          <cell r="AH28">
            <v>0</v>
          </cell>
          <cell r="AJ28">
            <v>0</v>
          </cell>
          <cell r="AP28">
            <v>0</v>
          </cell>
          <cell r="AS28">
            <v>0</v>
          </cell>
          <cell r="AU28">
            <v>0</v>
          </cell>
        </row>
        <row r="29">
          <cell r="F29">
            <v>5</v>
          </cell>
          <cell r="T29">
            <v>0</v>
          </cell>
          <cell r="W29">
            <v>0</v>
          </cell>
          <cell r="Y29">
            <v>0</v>
          </cell>
          <cell r="AE29">
            <v>0</v>
          </cell>
          <cell r="AH29">
            <v>0</v>
          </cell>
          <cell r="AJ29">
            <v>0</v>
          </cell>
          <cell r="AP29">
            <v>0</v>
          </cell>
          <cell r="AS29">
            <v>0</v>
          </cell>
          <cell r="AU29">
            <v>0</v>
          </cell>
        </row>
        <row r="30">
          <cell r="F30">
            <v>15212</v>
          </cell>
          <cell r="T30">
            <v>1992</v>
          </cell>
          <cell r="W30">
            <v>427</v>
          </cell>
          <cell r="Y30">
            <v>0.15901919537207468</v>
          </cell>
          <cell r="AE30">
            <v>873</v>
          </cell>
          <cell r="AH30">
            <v>1212</v>
          </cell>
          <cell r="AJ30">
            <v>0.1370628451222719</v>
          </cell>
          <cell r="AP30">
            <v>0</v>
          </cell>
          <cell r="AS30">
            <v>0</v>
          </cell>
          <cell r="AU30">
            <v>0</v>
          </cell>
        </row>
        <row r="31">
          <cell r="F31">
            <v>1465</v>
          </cell>
          <cell r="T31">
            <v>262</v>
          </cell>
          <cell r="W31">
            <v>86</v>
          </cell>
          <cell r="Y31">
            <v>0.23754266211604094</v>
          </cell>
          <cell r="AE31">
            <v>15</v>
          </cell>
          <cell r="AH31">
            <v>185</v>
          </cell>
          <cell r="AJ31">
            <v>0.13651877133105803</v>
          </cell>
          <cell r="AP31">
            <v>0</v>
          </cell>
          <cell r="AS31">
            <v>0</v>
          </cell>
          <cell r="AU31">
            <v>0</v>
          </cell>
        </row>
      </sheetData>
      <sheetData sheetId="22">
        <row r="28">
          <cell r="F28">
            <v>111519</v>
          </cell>
          <cell r="T28">
            <v>13977</v>
          </cell>
          <cell r="W28">
            <v>5370</v>
          </cell>
          <cell r="Y28">
            <v>0.17348613240793048</v>
          </cell>
          <cell r="AE28">
            <v>3940</v>
          </cell>
          <cell r="AH28">
            <v>8930</v>
          </cell>
          <cell r="AJ28">
            <v>0.11540634331369543</v>
          </cell>
          <cell r="AP28">
            <v>0</v>
          </cell>
          <cell r="AS28">
            <v>0</v>
          </cell>
          <cell r="AU28">
            <v>0</v>
          </cell>
        </row>
        <row r="29">
          <cell r="F29">
            <v>17082</v>
          </cell>
          <cell r="T29">
            <v>1010</v>
          </cell>
          <cell r="W29">
            <v>282</v>
          </cell>
          <cell r="Y29">
            <v>7.5635171525582481E-2</v>
          </cell>
          <cell r="AE29">
            <v>1445</v>
          </cell>
          <cell r="AH29">
            <v>988</v>
          </cell>
          <cell r="AJ29">
            <v>0.1424306287319986</v>
          </cell>
          <cell r="AP29">
            <v>0</v>
          </cell>
          <cell r="AS29">
            <v>0</v>
          </cell>
          <cell r="AU29">
            <v>0</v>
          </cell>
        </row>
        <row r="30">
          <cell r="F30">
            <v>56348</v>
          </cell>
          <cell r="T30">
            <v>8508</v>
          </cell>
          <cell r="W30">
            <v>19683</v>
          </cell>
          <cell r="Y30">
            <v>0.50030169659970181</v>
          </cell>
          <cell r="AE30">
            <v>187</v>
          </cell>
          <cell r="AH30">
            <v>9238</v>
          </cell>
          <cell r="AJ30">
            <v>0.16726414424646838</v>
          </cell>
          <cell r="AP30">
            <v>0</v>
          </cell>
          <cell r="AS30">
            <v>0</v>
          </cell>
          <cell r="AU30">
            <v>0</v>
          </cell>
        </row>
      </sheetData>
      <sheetData sheetId="23">
        <row r="28">
          <cell r="F28">
            <v>146500</v>
          </cell>
          <cell r="T28">
            <v>7936</v>
          </cell>
          <cell r="W28">
            <v>22346</v>
          </cell>
          <cell r="Y28">
            <v>0.20670307167235494</v>
          </cell>
          <cell r="AE28">
            <v>8286</v>
          </cell>
          <cell r="AH28">
            <v>7141</v>
          </cell>
          <cell r="AJ28">
            <v>0.10530375426621161</v>
          </cell>
          <cell r="AU28">
            <v>0</v>
          </cell>
        </row>
      </sheetData>
      <sheetData sheetId="24">
        <row r="28">
          <cell r="F28">
            <v>5</v>
          </cell>
          <cell r="T28">
            <v>0</v>
          </cell>
          <cell r="W28">
            <v>0</v>
          </cell>
          <cell r="Y28">
            <v>0</v>
          </cell>
          <cell r="AE28">
            <v>0</v>
          </cell>
          <cell r="AH28">
            <v>0</v>
          </cell>
          <cell r="AJ28">
            <v>0</v>
          </cell>
          <cell r="AP28">
            <v>0</v>
          </cell>
          <cell r="AS28">
            <v>0</v>
          </cell>
          <cell r="AU28">
            <v>0</v>
          </cell>
        </row>
        <row r="29">
          <cell r="F29">
            <v>120</v>
          </cell>
          <cell r="T29">
            <v>0</v>
          </cell>
          <cell r="W29">
            <v>0</v>
          </cell>
          <cell r="Y29">
            <v>0.2</v>
          </cell>
          <cell r="AE29">
            <v>0</v>
          </cell>
          <cell r="AH29">
            <v>0</v>
          </cell>
          <cell r="AJ29">
            <v>0</v>
          </cell>
          <cell r="AP29">
            <v>0</v>
          </cell>
          <cell r="AS29">
            <v>0</v>
          </cell>
          <cell r="AU29">
            <v>0</v>
          </cell>
        </row>
        <row r="30">
          <cell r="F30">
            <v>10</v>
          </cell>
          <cell r="T30">
            <v>0</v>
          </cell>
          <cell r="W30">
            <v>3</v>
          </cell>
          <cell r="Y30">
            <v>0.3</v>
          </cell>
          <cell r="AE30">
            <v>0</v>
          </cell>
          <cell r="AH30">
            <v>0</v>
          </cell>
          <cell r="AJ30">
            <v>0</v>
          </cell>
          <cell r="AP30">
            <v>0</v>
          </cell>
          <cell r="AS30">
            <v>0</v>
          </cell>
          <cell r="AU30">
            <v>0</v>
          </cell>
        </row>
      </sheetData>
      <sheetData sheetId="25">
        <row r="28">
          <cell r="F28">
            <v>2</v>
          </cell>
          <cell r="T28">
            <v>0.5</v>
          </cell>
          <cell r="W28">
            <v>7.0000000000000007E-2</v>
          </cell>
          <cell r="Y28">
            <v>0.28500000000000003</v>
          </cell>
          <cell r="AE28">
            <v>0.2</v>
          </cell>
          <cell r="AH28">
            <v>0.1</v>
          </cell>
          <cell r="AJ28">
            <v>0.15000000000000002</v>
          </cell>
          <cell r="AP28">
            <v>0</v>
          </cell>
          <cell r="AS28">
            <v>0</v>
          </cell>
          <cell r="AU28">
            <v>0</v>
          </cell>
        </row>
        <row r="29">
          <cell r="F29">
            <v>10</v>
          </cell>
          <cell r="T29">
            <v>0.3</v>
          </cell>
          <cell r="W29">
            <v>0.02</v>
          </cell>
          <cell r="Y29">
            <v>3.2000000000000001E-2</v>
          </cell>
          <cell r="AE29">
            <v>0.2</v>
          </cell>
          <cell r="AH29">
            <v>0.1</v>
          </cell>
          <cell r="AJ29">
            <v>3.0000000000000006E-2</v>
          </cell>
          <cell r="AP29">
            <v>0</v>
          </cell>
          <cell r="AS29">
            <v>0</v>
          </cell>
          <cell r="AU29">
            <v>0</v>
          </cell>
        </row>
      </sheetData>
      <sheetData sheetId="26">
        <row r="28">
          <cell r="F28">
            <v>16863</v>
          </cell>
          <cell r="T28">
            <v>1140</v>
          </cell>
          <cell r="W28">
            <v>1547</v>
          </cell>
          <cell r="Y28">
            <v>0.15934294016485798</v>
          </cell>
          <cell r="AE28">
            <v>1665</v>
          </cell>
          <cell r="AH28">
            <v>2635</v>
          </cell>
          <cell r="AJ28">
            <v>0.2549961454071043</v>
          </cell>
          <cell r="AP28">
            <v>0</v>
          </cell>
          <cell r="AS28">
            <v>0</v>
          </cell>
          <cell r="AU28">
            <v>0</v>
          </cell>
        </row>
        <row r="29">
          <cell r="F29">
            <v>1759</v>
          </cell>
          <cell r="T29">
            <v>342</v>
          </cell>
          <cell r="W29">
            <v>364</v>
          </cell>
          <cell r="Y29">
            <v>0.40136441159749858</v>
          </cell>
          <cell r="AE29">
            <v>69</v>
          </cell>
          <cell r="AH29">
            <v>42</v>
          </cell>
          <cell r="AJ29">
            <v>6.3104036384309267E-2</v>
          </cell>
          <cell r="AP29">
            <v>0</v>
          </cell>
          <cell r="AS29">
            <v>0</v>
          </cell>
          <cell r="AU29">
            <v>0</v>
          </cell>
        </row>
        <row r="30">
          <cell r="F30">
            <v>20105</v>
          </cell>
          <cell r="T30">
            <v>251</v>
          </cell>
          <cell r="W30">
            <v>7071</v>
          </cell>
          <cell r="Y30">
            <v>0.36418801293210645</v>
          </cell>
          <cell r="AE30">
            <v>1539</v>
          </cell>
          <cell r="AH30">
            <v>91</v>
          </cell>
          <cell r="AJ30">
            <v>8.1074359612036809E-2</v>
          </cell>
          <cell r="AP30">
            <v>0</v>
          </cell>
          <cell r="AS30">
            <v>0</v>
          </cell>
          <cell r="AU30">
            <v>0</v>
          </cell>
        </row>
        <row r="31">
          <cell r="F31">
            <v>29789</v>
          </cell>
          <cell r="T31">
            <v>200</v>
          </cell>
          <cell r="W31">
            <v>896</v>
          </cell>
          <cell r="Y31">
            <v>3.6792104468092252E-2</v>
          </cell>
          <cell r="AE31">
            <v>1624</v>
          </cell>
          <cell r="AH31">
            <v>795</v>
          </cell>
          <cell r="AJ31">
            <v>8.1204471449192656E-2</v>
          </cell>
          <cell r="AP31">
            <v>0</v>
          </cell>
          <cell r="AS31">
            <v>0</v>
          </cell>
          <cell r="AU31">
            <v>0</v>
          </cell>
        </row>
        <row r="32">
          <cell r="F32">
            <v>6592</v>
          </cell>
          <cell r="T32">
            <v>811</v>
          </cell>
          <cell r="W32">
            <v>634</v>
          </cell>
          <cell r="Y32">
            <v>0.21920509708737865</v>
          </cell>
          <cell r="AE32">
            <v>393</v>
          </cell>
          <cell r="AH32">
            <v>305</v>
          </cell>
          <cell r="AJ32">
            <v>0.10588592233009708</v>
          </cell>
          <cell r="AP32">
            <v>0</v>
          </cell>
          <cell r="AS32">
            <v>0</v>
          </cell>
          <cell r="AU32">
            <v>0</v>
          </cell>
        </row>
        <row r="33">
          <cell r="F33">
            <v>155335</v>
          </cell>
          <cell r="T33">
            <v>16807</v>
          </cell>
          <cell r="W33">
            <v>0</v>
          </cell>
          <cell r="Y33">
            <v>0.10819840988830592</v>
          </cell>
          <cell r="AE33">
            <v>0</v>
          </cell>
          <cell r="AH33">
            <v>0</v>
          </cell>
          <cell r="AJ33">
            <v>0</v>
          </cell>
          <cell r="AP33">
            <v>0</v>
          </cell>
          <cell r="AS33">
            <v>0</v>
          </cell>
          <cell r="AU33">
            <v>0</v>
          </cell>
        </row>
      </sheetData>
      <sheetData sheetId="27">
        <row r="28">
          <cell r="F28">
            <v>9100</v>
          </cell>
          <cell r="T28">
            <v>538</v>
          </cell>
          <cell r="W28">
            <v>514</v>
          </cell>
          <cell r="Y28">
            <v>0.1156043956043956</v>
          </cell>
          <cell r="AE28">
            <v>860</v>
          </cell>
          <cell r="AH28">
            <v>1420</v>
          </cell>
          <cell r="AJ28">
            <v>0.25054945054945055</v>
          </cell>
          <cell r="AP28">
            <v>0</v>
          </cell>
          <cell r="AS28">
            <v>0</v>
          </cell>
          <cell r="AU28">
            <v>0</v>
          </cell>
        </row>
        <row r="29">
          <cell r="F29">
            <v>50</v>
          </cell>
          <cell r="T29">
            <v>0</v>
          </cell>
          <cell r="W29">
            <v>11</v>
          </cell>
          <cell r="Y29">
            <v>0.21999999999999997</v>
          </cell>
          <cell r="AE29">
            <v>10</v>
          </cell>
          <cell r="AH29">
            <v>23</v>
          </cell>
          <cell r="AJ29">
            <v>0.66</v>
          </cell>
          <cell r="AP29">
            <v>0</v>
          </cell>
          <cell r="AS29">
            <v>0</v>
          </cell>
          <cell r="AU29">
            <v>0</v>
          </cell>
        </row>
        <row r="30">
          <cell r="F30">
            <v>6</v>
          </cell>
          <cell r="T30">
            <v>0</v>
          </cell>
          <cell r="W30">
            <v>1</v>
          </cell>
          <cell r="Y30">
            <v>0.1666666666666666</v>
          </cell>
          <cell r="AE30">
            <v>1</v>
          </cell>
          <cell r="AH30">
            <v>3</v>
          </cell>
          <cell r="AJ30">
            <v>0.08</v>
          </cell>
          <cell r="AP30">
            <v>0</v>
          </cell>
          <cell r="AS30">
            <v>0</v>
          </cell>
          <cell r="AU30">
            <v>0</v>
          </cell>
        </row>
      </sheetData>
      <sheetData sheetId="28">
        <row r="28">
          <cell r="F28">
            <v>20</v>
          </cell>
          <cell r="T28">
            <v>0</v>
          </cell>
          <cell r="W28">
            <v>4</v>
          </cell>
          <cell r="Y28">
            <v>0.2</v>
          </cell>
          <cell r="AE28">
            <v>1</v>
          </cell>
          <cell r="AH28">
            <v>3</v>
          </cell>
          <cell r="AJ28">
            <v>0.2</v>
          </cell>
          <cell r="AP28">
            <v>0</v>
          </cell>
          <cell r="AS28">
            <v>0</v>
          </cell>
          <cell r="AU28">
            <v>0</v>
          </cell>
        </row>
        <row r="29">
          <cell r="F29">
            <v>10</v>
          </cell>
          <cell r="T29">
            <v>0</v>
          </cell>
          <cell r="W29">
            <v>2</v>
          </cell>
          <cell r="Y29">
            <v>0.2</v>
          </cell>
          <cell r="AE29">
            <v>2</v>
          </cell>
          <cell r="AH29">
            <v>2</v>
          </cell>
          <cell r="AJ29">
            <v>0.4</v>
          </cell>
          <cell r="AP29">
            <v>0</v>
          </cell>
          <cell r="AS29">
            <v>0</v>
          </cell>
          <cell r="AU29">
            <v>0</v>
          </cell>
        </row>
        <row r="30">
          <cell r="F30">
            <v>1</v>
          </cell>
          <cell r="T30">
            <v>0</v>
          </cell>
          <cell r="W30">
            <v>0.2</v>
          </cell>
          <cell r="Y30">
            <v>0.2</v>
          </cell>
          <cell r="AE30">
            <v>0.1</v>
          </cell>
          <cell r="AH30">
            <v>0.1</v>
          </cell>
          <cell r="AJ30">
            <v>0.2</v>
          </cell>
          <cell r="AP30">
            <v>0</v>
          </cell>
          <cell r="AS30">
            <v>0</v>
          </cell>
          <cell r="AU30">
            <v>0</v>
          </cell>
        </row>
      </sheetData>
      <sheetData sheetId="29">
        <row r="28">
          <cell r="F28">
            <v>1</v>
          </cell>
          <cell r="T28">
            <v>0</v>
          </cell>
          <cell r="W28">
            <v>0</v>
          </cell>
          <cell r="Y28">
            <v>0</v>
          </cell>
          <cell r="AE28">
            <v>0</v>
          </cell>
          <cell r="AH28">
            <v>0</v>
          </cell>
          <cell r="AJ28">
            <v>0</v>
          </cell>
          <cell r="AP28">
            <v>0</v>
          </cell>
          <cell r="AS28">
            <v>0</v>
          </cell>
          <cell r="AU28">
            <v>0</v>
          </cell>
        </row>
        <row r="29">
          <cell r="F29">
            <v>1</v>
          </cell>
          <cell r="T29">
            <v>0</v>
          </cell>
          <cell r="W29">
            <v>0</v>
          </cell>
          <cell r="Y29">
            <v>0</v>
          </cell>
          <cell r="AE29">
            <v>0</v>
          </cell>
          <cell r="AH29">
            <v>0</v>
          </cell>
          <cell r="AJ29">
            <v>0</v>
          </cell>
          <cell r="AP29">
            <v>0</v>
          </cell>
          <cell r="AS29">
            <v>0</v>
          </cell>
          <cell r="AU29">
            <v>0</v>
          </cell>
        </row>
      </sheetData>
      <sheetData sheetId="30">
        <row r="28">
          <cell r="F28">
            <v>1</v>
          </cell>
          <cell r="T28">
            <v>0</v>
          </cell>
          <cell r="W28">
            <v>0.76</v>
          </cell>
          <cell r="Y28">
            <v>0.76</v>
          </cell>
          <cell r="AE28">
            <v>3.3300000000000003E-2</v>
          </cell>
          <cell r="AH28">
            <v>9.8000000000000004E-2</v>
          </cell>
          <cell r="AJ28">
            <v>0.1313</v>
          </cell>
          <cell r="AP28">
            <v>0</v>
          </cell>
          <cell r="AS28">
            <v>0</v>
          </cell>
          <cell r="AU28">
            <v>0</v>
          </cell>
        </row>
        <row r="29">
          <cell r="F29">
            <v>1</v>
          </cell>
          <cell r="T29">
            <v>0</v>
          </cell>
          <cell r="W29">
            <v>1</v>
          </cell>
          <cell r="Y29">
            <v>1</v>
          </cell>
          <cell r="AE29">
            <v>0</v>
          </cell>
          <cell r="AH29">
            <v>0</v>
          </cell>
          <cell r="AJ29">
            <v>0</v>
          </cell>
          <cell r="AP29">
            <v>0</v>
          </cell>
          <cell r="AS29">
            <v>0</v>
          </cell>
          <cell r="AU29">
            <v>0</v>
          </cell>
        </row>
        <row r="30">
          <cell r="F30">
            <v>1</v>
          </cell>
          <cell r="T30">
            <v>0</v>
          </cell>
          <cell r="W30">
            <v>0.47</v>
          </cell>
          <cell r="Y30">
            <v>0.47</v>
          </cell>
          <cell r="AE30">
            <v>0.1333</v>
          </cell>
          <cell r="AH30">
            <v>5.3999999999999999E-2</v>
          </cell>
          <cell r="AJ30">
            <v>0.18729999999999999</v>
          </cell>
          <cell r="AP30">
            <v>0</v>
          </cell>
          <cell r="AS30">
            <v>0</v>
          </cell>
          <cell r="AU30">
            <v>0</v>
          </cell>
        </row>
      </sheetData>
      <sheetData sheetId="31">
        <row r="28">
          <cell r="F28">
            <v>15000</v>
          </cell>
          <cell r="H28">
            <v>1</v>
          </cell>
          <cell r="T28">
            <v>0</v>
          </cell>
          <cell r="W28">
            <v>0</v>
          </cell>
          <cell r="Y28">
            <v>0</v>
          </cell>
          <cell r="AE28">
            <v>0</v>
          </cell>
          <cell r="AH28">
            <v>0</v>
          </cell>
          <cell r="AJ28">
            <v>0</v>
          </cell>
          <cell r="AP28">
            <v>0</v>
          </cell>
          <cell r="AS28">
            <v>0</v>
          </cell>
          <cell r="AU28">
            <v>0</v>
          </cell>
        </row>
        <row r="29">
          <cell r="F29">
            <v>15</v>
          </cell>
          <cell r="H29">
            <v>0.8</v>
          </cell>
          <cell r="T29">
            <v>0</v>
          </cell>
          <cell r="W29">
            <v>0</v>
          </cell>
          <cell r="Y29">
            <v>0</v>
          </cell>
          <cell r="AE29">
            <v>1</v>
          </cell>
          <cell r="AH29">
            <v>1</v>
          </cell>
          <cell r="AJ29">
            <v>0.13333333333333333</v>
          </cell>
          <cell r="AP29">
            <v>0</v>
          </cell>
          <cell r="AS29">
            <v>0</v>
          </cell>
          <cell r="AU29">
            <v>0</v>
          </cell>
        </row>
        <row r="30">
          <cell r="F30">
            <v>110</v>
          </cell>
          <cell r="T30">
            <v>18</v>
          </cell>
          <cell r="W30">
            <v>51</v>
          </cell>
          <cell r="Y30">
            <v>0.62727272727272732</v>
          </cell>
          <cell r="AE30">
            <v>13</v>
          </cell>
          <cell r="AH30">
            <v>10</v>
          </cell>
          <cell r="AJ30">
            <v>0.20909090909090908</v>
          </cell>
          <cell r="AP30">
            <v>0</v>
          </cell>
          <cell r="AS30">
            <v>0</v>
          </cell>
          <cell r="AU30">
            <v>0</v>
          </cell>
        </row>
      </sheetData>
      <sheetData sheetId="32">
        <row r="28">
          <cell r="F28">
            <v>100</v>
          </cell>
          <cell r="T28">
            <v>0.03</v>
          </cell>
          <cell r="W28">
            <v>0.22</v>
          </cell>
          <cell r="Y28">
            <v>0.25</v>
          </cell>
          <cell r="AE28">
            <v>0.05</v>
          </cell>
          <cell r="AH28">
            <v>0</v>
          </cell>
          <cell r="AJ28">
            <v>0.05</v>
          </cell>
          <cell r="AP28">
            <v>0</v>
          </cell>
          <cell r="AS28">
            <v>0</v>
          </cell>
          <cell r="AU28">
            <v>0</v>
          </cell>
        </row>
      </sheetData>
      <sheetData sheetId="33">
        <row r="28">
          <cell r="F28">
            <v>12170</v>
          </cell>
          <cell r="T28">
            <v>657</v>
          </cell>
          <cell r="W28">
            <v>1194</v>
          </cell>
          <cell r="Y28">
            <v>0.15209531635168447</v>
          </cell>
          <cell r="AE28">
            <v>2426</v>
          </cell>
          <cell r="AH28">
            <v>2799</v>
          </cell>
          <cell r="AJ28">
            <v>0.42933442892358259</v>
          </cell>
          <cell r="AP28">
            <v>0</v>
          </cell>
          <cell r="AS28">
            <v>0</v>
          </cell>
          <cell r="AU28">
            <v>0</v>
          </cell>
        </row>
      </sheetData>
      <sheetData sheetId="34">
        <row r="28">
          <cell r="F28">
            <v>110</v>
          </cell>
          <cell r="W28">
            <v>11</v>
          </cell>
          <cell r="Y28">
            <v>0.1</v>
          </cell>
          <cell r="AE28">
            <v>0</v>
          </cell>
          <cell r="AH28">
            <v>0</v>
          </cell>
          <cell r="AJ28">
            <v>0</v>
          </cell>
          <cell r="AP28">
            <v>0</v>
          </cell>
          <cell r="AS28">
            <v>0</v>
          </cell>
          <cell r="AU28">
            <v>0</v>
          </cell>
        </row>
      </sheetData>
      <sheetData sheetId="35">
        <row r="28">
          <cell r="F28">
            <v>100</v>
          </cell>
          <cell r="W28">
            <v>0.55000000000000004</v>
          </cell>
          <cell r="Y28">
            <v>0.11000000000000001</v>
          </cell>
          <cell r="AE28">
            <v>0</v>
          </cell>
          <cell r="AH28">
            <v>0</v>
          </cell>
          <cell r="AJ28">
            <v>0</v>
          </cell>
          <cell r="AP28">
            <v>0</v>
          </cell>
          <cell r="AS28">
            <v>0</v>
          </cell>
          <cell r="AU28">
            <v>0</v>
          </cell>
        </row>
      </sheetData>
      <sheetData sheetId="36" refreshError="1"/>
      <sheetData sheetId="37">
        <row r="28">
          <cell r="F28">
            <v>100</v>
          </cell>
          <cell r="W28">
            <v>13.57</v>
          </cell>
          <cell r="Y28">
            <v>0.13570000000000002</v>
          </cell>
          <cell r="AH28">
            <v>11.804</v>
          </cell>
          <cell r="AJ28">
            <v>0.11804000000000001</v>
          </cell>
          <cell r="AP28">
            <v>0</v>
          </cell>
          <cell r="AS28">
            <v>0</v>
          </cell>
          <cell r="AU28">
            <v>0</v>
          </cell>
        </row>
      </sheetData>
      <sheetData sheetId="38" refreshError="1"/>
      <sheetData sheetId="39">
        <row r="28">
          <cell r="F28">
            <v>100</v>
          </cell>
          <cell r="W28">
            <v>16.47</v>
          </cell>
          <cell r="Y28">
            <v>0.16469999999999999</v>
          </cell>
          <cell r="AE28">
            <v>0</v>
          </cell>
          <cell r="AH28">
            <v>0</v>
          </cell>
          <cell r="AJ28">
            <v>0</v>
          </cell>
          <cell r="AP28">
            <v>0</v>
          </cell>
          <cell r="AS28">
            <v>0</v>
          </cell>
          <cell r="AU28">
            <v>0</v>
          </cell>
        </row>
      </sheetData>
      <sheetData sheetId="40" refreshError="1"/>
      <sheetData sheetId="41">
        <row r="28">
          <cell r="F28">
            <v>100</v>
          </cell>
          <cell r="W28">
            <v>13.334</v>
          </cell>
          <cell r="Y28">
            <v>0.13333999999999999</v>
          </cell>
          <cell r="AH28">
            <v>19.731999999999999</v>
          </cell>
          <cell r="AJ28">
            <v>0.19732</v>
          </cell>
          <cell r="AP28">
            <v>0</v>
          </cell>
          <cell r="AS28">
            <v>0</v>
          </cell>
          <cell r="AU28">
            <v>0</v>
          </cell>
        </row>
      </sheetData>
      <sheetData sheetId="42" refreshError="1"/>
      <sheetData sheetId="43">
        <row r="28">
          <cell r="F28">
            <v>60</v>
          </cell>
          <cell r="T28">
            <v>8</v>
          </cell>
          <cell r="W28">
            <v>5</v>
          </cell>
          <cell r="Y28">
            <v>0.21666666666666667</v>
          </cell>
          <cell r="AE28">
            <v>0</v>
          </cell>
          <cell r="AH28">
            <v>0</v>
          </cell>
          <cell r="AJ28">
            <v>0</v>
          </cell>
          <cell r="AP28">
            <v>0</v>
          </cell>
          <cell r="AS28">
            <v>0</v>
          </cell>
          <cell r="AU28">
            <v>0</v>
          </cell>
        </row>
      </sheetData>
      <sheetData sheetId="44">
        <row r="28">
          <cell r="F28">
            <v>10</v>
          </cell>
          <cell r="T28">
            <v>1</v>
          </cell>
          <cell r="W28">
            <v>2</v>
          </cell>
          <cell r="Y28">
            <v>0.3</v>
          </cell>
          <cell r="AE28">
            <v>0</v>
          </cell>
          <cell r="AH28">
            <v>0</v>
          </cell>
          <cell r="AJ28">
            <v>0</v>
          </cell>
          <cell r="AP28">
            <v>0</v>
          </cell>
          <cell r="AS28">
            <v>0</v>
          </cell>
          <cell r="AU28">
            <v>0</v>
          </cell>
        </row>
      </sheetData>
      <sheetData sheetId="45">
        <row r="28">
          <cell r="F28">
            <v>25</v>
          </cell>
          <cell r="T28">
            <v>0</v>
          </cell>
          <cell r="W28">
            <v>0</v>
          </cell>
          <cell r="Y28">
            <v>0</v>
          </cell>
          <cell r="AE28">
            <v>0</v>
          </cell>
          <cell r="AH28">
            <v>3</v>
          </cell>
          <cell r="AJ28">
            <v>0.12</v>
          </cell>
          <cell r="AP28">
            <v>0</v>
          </cell>
          <cell r="AS28">
            <v>0</v>
          </cell>
          <cell r="AU28">
            <v>0</v>
          </cell>
        </row>
        <row r="29">
          <cell r="F29">
            <v>25</v>
          </cell>
          <cell r="T29">
            <v>0</v>
          </cell>
          <cell r="W29">
            <v>0</v>
          </cell>
          <cell r="Y29">
            <v>0</v>
          </cell>
          <cell r="AE29">
            <v>0</v>
          </cell>
          <cell r="AH29">
            <v>7</v>
          </cell>
          <cell r="AJ29">
            <v>0.28000000000000003</v>
          </cell>
          <cell r="AP29">
            <v>0</v>
          </cell>
          <cell r="AS29">
            <v>0</v>
          </cell>
          <cell r="AU29">
            <v>0</v>
          </cell>
        </row>
      </sheetData>
      <sheetData sheetId="46">
        <row r="28">
          <cell r="F28">
            <v>1</v>
          </cell>
          <cell r="T28">
            <v>0</v>
          </cell>
          <cell r="W28">
            <v>0.7</v>
          </cell>
          <cell r="Y28">
            <v>0.7</v>
          </cell>
          <cell r="AE28">
            <v>0</v>
          </cell>
          <cell r="AH28">
            <v>0</v>
          </cell>
          <cell r="AJ28">
            <v>0</v>
          </cell>
          <cell r="AP28">
            <v>0</v>
          </cell>
          <cell r="AS28">
            <v>0</v>
          </cell>
          <cell r="AU28">
            <v>0</v>
          </cell>
        </row>
        <row r="29">
          <cell r="F29">
            <v>1</v>
          </cell>
          <cell r="T29">
            <v>0</v>
          </cell>
          <cell r="W29">
            <v>0</v>
          </cell>
          <cell r="Y29">
            <v>0</v>
          </cell>
          <cell r="AE29">
            <v>0</v>
          </cell>
          <cell r="AH29">
            <v>0</v>
          </cell>
          <cell r="AJ29">
            <v>0</v>
          </cell>
          <cell r="AP29">
            <v>0</v>
          </cell>
          <cell r="AS29">
            <v>0</v>
          </cell>
          <cell r="AU29">
            <v>0</v>
          </cell>
        </row>
        <row r="30">
          <cell r="F30">
            <v>1</v>
          </cell>
          <cell r="T30">
            <v>0</v>
          </cell>
          <cell r="W30">
            <v>0.1</v>
          </cell>
          <cell r="Y30">
            <v>0.1</v>
          </cell>
          <cell r="AE30">
            <v>0</v>
          </cell>
          <cell r="AH30">
            <v>0</v>
          </cell>
          <cell r="AJ30">
            <v>0</v>
          </cell>
          <cell r="AP30">
            <v>0</v>
          </cell>
          <cell r="AS30">
            <v>0</v>
          </cell>
          <cell r="AU30">
            <v>0</v>
          </cell>
        </row>
      </sheetData>
      <sheetData sheetId="47">
        <row r="28">
          <cell r="F28">
            <v>1</v>
          </cell>
          <cell r="T28">
            <v>0</v>
          </cell>
          <cell r="W28">
            <v>44230</v>
          </cell>
          <cell r="Y28">
            <v>0</v>
          </cell>
          <cell r="AE28">
            <v>0.5</v>
          </cell>
          <cell r="AH28">
            <v>0</v>
          </cell>
          <cell r="AJ28">
            <v>0.5</v>
          </cell>
          <cell r="AP28">
            <v>0</v>
          </cell>
          <cell r="AS28">
            <v>0</v>
          </cell>
          <cell r="AU28">
            <v>0</v>
          </cell>
        </row>
        <row r="29">
          <cell r="F29">
            <v>1</v>
          </cell>
          <cell r="T29">
            <v>0</v>
          </cell>
          <cell r="W29">
            <v>44230</v>
          </cell>
          <cell r="Y29">
            <v>0.11</v>
          </cell>
          <cell r="AE29">
            <v>0.08</v>
          </cell>
          <cell r="AH29">
            <v>0.5</v>
          </cell>
          <cell r="AJ29">
            <v>0.57999999999999996</v>
          </cell>
          <cell r="AP29">
            <v>0</v>
          </cell>
          <cell r="AS29">
            <v>0</v>
          </cell>
          <cell r="AU29">
            <v>0</v>
          </cell>
        </row>
        <row r="30">
          <cell r="F30">
            <v>3</v>
          </cell>
          <cell r="T30">
            <v>0</v>
          </cell>
          <cell r="W30">
            <v>44230</v>
          </cell>
          <cell r="Y30">
            <v>0</v>
          </cell>
          <cell r="AE30">
            <v>1</v>
          </cell>
          <cell r="AH30">
            <v>0.5</v>
          </cell>
          <cell r="AJ30">
            <v>0.5</v>
          </cell>
          <cell r="AP30">
            <v>0</v>
          </cell>
          <cell r="AS30">
            <v>0</v>
          </cell>
          <cell r="AU30">
            <v>0</v>
          </cell>
        </row>
        <row r="31">
          <cell r="F31">
            <v>3</v>
          </cell>
          <cell r="T31">
            <v>0</v>
          </cell>
          <cell r="W31">
            <v>44230</v>
          </cell>
          <cell r="Y31">
            <v>3.3333333333333335E-3</v>
          </cell>
          <cell r="AE31">
            <v>1</v>
          </cell>
          <cell r="AH31">
            <v>0.33</v>
          </cell>
          <cell r="AJ31">
            <v>0.44333333333333336</v>
          </cell>
          <cell r="AP31">
            <v>0</v>
          </cell>
          <cell r="AS31">
            <v>0</v>
          </cell>
          <cell r="AU31">
            <v>0</v>
          </cell>
        </row>
        <row r="32">
          <cell r="F32">
            <v>3</v>
          </cell>
          <cell r="T32">
            <v>0</v>
          </cell>
          <cell r="W32">
            <v>44230</v>
          </cell>
          <cell r="Y32">
            <v>3.3333333333333335E-3</v>
          </cell>
          <cell r="AE32">
            <v>1</v>
          </cell>
          <cell r="AH32">
            <v>0.33</v>
          </cell>
          <cell r="AJ32">
            <v>0.44333333333333336</v>
          </cell>
          <cell r="AP32">
            <v>0</v>
          </cell>
          <cell r="AS32">
            <v>0</v>
          </cell>
          <cell r="AU32">
            <v>0</v>
          </cell>
        </row>
        <row r="33">
          <cell r="F33">
            <v>3</v>
          </cell>
          <cell r="T33">
            <v>0</v>
          </cell>
          <cell r="W33">
            <v>44230</v>
          </cell>
          <cell r="Y33">
            <v>3.3333333333333335E-3</v>
          </cell>
          <cell r="AE33">
            <v>1</v>
          </cell>
          <cell r="AH33">
            <v>0.33</v>
          </cell>
          <cell r="AJ33">
            <v>0.44333333333333336</v>
          </cell>
          <cell r="AP33">
            <v>0</v>
          </cell>
          <cell r="AS33">
            <v>0</v>
          </cell>
          <cell r="AU3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égico"/>
      <sheetName val="Pesos"/>
      <sheetName val="Unida. Pedag. Licenciatu"/>
      <sheetName val="Plan. Forma. Desarro. Profesora"/>
      <sheetName val="Programa FISH"/>
      <sheetName val="Progama. Bilinguis"/>
      <sheetName val="Activida. Físic. Format"/>
      <sheetName val="Bibliotec. CRAI"/>
      <sheetName val="Fortalecimie. DARCA"/>
      <sheetName val="Articulaci. Regionalización"/>
      <sheetName val="Plan Egresados"/>
      <sheetName val="Programa. Discapacid"/>
      <sheetName val="Procedim. Posgrados"/>
      <sheetName val="Fortalecimien. Gesti. Calidad"/>
      <sheetName val="Programa. Pre-Posg. Acred"/>
      <sheetName val="Implementa. EC&amp;TI"/>
      <sheetName val="Progra. Excelen. Investigaci"/>
      <sheetName val="Fortale. Gesti. Innov. Transfe"/>
      <sheetName val="Reconoc. Interacc. Social. Paz"/>
      <sheetName val="Consolida. Agenda. Cultura"/>
      <sheetName val="Implemen. Espac. Libr. Esparci"/>
      <sheetName val="Deporte. Recreacion"/>
      <sheetName val="Atenc. Salu. Promo. Prevenci"/>
      <sheetName val="Fortalecim. Transpo. Universicl"/>
      <sheetName val="Fortale. Gesti. Ambienta"/>
      <sheetName val="Implementa. Model. Permanen. Gr"/>
      <sheetName val="Generac. Proces. Formati"/>
      <sheetName val="Fortaleci. Orques. Sinfoni"/>
      <sheetName val="Redise. Plant. Personal"/>
      <sheetName val="Modern. Platafor. Tecnológ"/>
      <sheetName val="Consolid. Sistem. Informaci"/>
      <sheetName val="Moderni. Data. Center"/>
      <sheetName val="Marcacio. Bienes. Muebles"/>
      <sheetName val="Elaboracio. Diseño. Estudios"/>
      <sheetName val="Desarro. Contrucc. Nuevas"/>
      <sheetName val="Adquisi. Mobilia. Equip. Especi"/>
      <sheetName val="Realiza. Adecua. Acabad. Arquit"/>
      <sheetName val="Generac. Espac. Mobili. Parquea"/>
      <sheetName val="Desarro. Consult. Relacio. proy"/>
      <sheetName val="Grand. Interven. Gesti. Recurso"/>
      <sheetName val="Racional. Tramit. Institucio"/>
      <sheetName val="Plan. Actualiza. Document"/>
      <sheetName val="Plan. Sostenibili. Larg. Plazo"/>
    </sheetNames>
    <sheetDataSet>
      <sheetData sheetId="0">
        <row r="6">
          <cell r="AM6">
            <v>0</v>
          </cell>
        </row>
        <row r="11">
          <cell r="AM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Estratégico"/>
      <sheetName val="Pesos"/>
      <sheetName val="Unida. Pedag. Licenciatu"/>
      <sheetName val="Plan. Forma. Desarro. Profesora"/>
      <sheetName val="Programa FISH"/>
      <sheetName val="Progama. Bilinguis"/>
      <sheetName val="Activida. Físic. Format"/>
      <sheetName val="Bibliotec. CRAI"/>
      <sheetName val="Fortalecimie. DARCA"/>
      <sheetName val="Articulaci. Regionalización"/>
      <sheetName val="Plan Egresados"/>
      <sheetName val="Programa. Discapacid"/>
      <sheetName val="Procedim. Posgrados"/>
      <sheetName val="Fortalecimien. Gesti. Calidad"/>
      <sheetName val="Programa. Pre-Posg. Acred"/>
      <sheetName val="Implementa. EC&amp;TI"/>
      <sheetName val="Progra. Excelen. Investigaci"/>
      <sheetName val="Fortale. Gesti. Innov. Transfe"/>
      <sheetName val="Reconoc. Interacc. Social. Paz"/>
      <sheetName val="Consolida. Agenda. Cultura"/>
      <sheetName val="Implemen. Espac. Libr. Esparci"/>
      <sheetName val="Deporte. Recreacion"/>
      <sheetName val="Atenc. Salu. Promo. Prevenci"/>
      <sheetName val="Fortalecim. Transpo. Universicl"/>
      <sheetName val="Fortale. Gesti. Ambienta"/>
      <sheetName val="Implementa. Model. Permanen. Gr"/>
      <sheetName val="Generac. Proces. Formati"/>
      <sheetName val="Fortaleci. Orques. Sinfoni"/>
      <sheetName val="Redise. Plant. Personal"/>
      <sheetName val="Modern. Platafor. Tecnológ"/>
      <sheetName val="Consolid. Sistem. Informaci"/>
      <sheetName val="Moderni. Data. Center"/>
      <sheetName val="Marcacio. Bienes. Muebles"/>
      <sheetName val="Elaboracio. Diseño. Estudios"/>
      <sheetName val="Desarro. Contrucc. Nuevas"/>
      <sheetName val="Adquisi. Mobilia. Equip. Especi"/>
      <sheetName val="Realiza. Adecua. Acabad. Arquit"/>
      <sheetName val="Generac. Espac. Mobili. Parquea"/>
      <sheetName val="Desarro. Consult. Relacio. proy"/>
      <sheetName val="Grand. Interven. Gesti. Recurso"/>
      <sheetName val="Racional. Tramit. Institucio"/>
      <sheetName val="Plan. Actualiza. Document"/>
      <sheetName val="Plan. Sostenibili. Larg. Plazo"/>
    </sheetNames>
    <sheetDataSet>
      <sheetData sheetId="0">
        <row r="6">
          <cell r="AR6">
            <v>0</v>
          </cell>
          <cell r="AW6">
            <v>0</v>
          </cell>
        </row>
        <row r="11">
          <cell r="AM11">
            <v>0</v>
          </cell>
          <cell r="AR11">
            <v>0</v>
          </cell>
          <cell r="AW11">
            <v>0</v>
          </cell>
        </row>
        <row r="12">
          <cell r="AR12">
            <v>0</v>
          </cell>
          <cell r="AW12">
            <v>0</v>
          </cell>
        </row>
        <row r="14">
          <cell r="AM14">
            <v>0</v>
          </cell>
          <cell r="AR14">
            <v>0</v>
          </cell>
          <cell r="AW14">
            <v>0</v>
          </cell>
        </row>
        <row r="17">
          <cell r="AM17">
            <v>0</v>
          </cell>
          <cell r="AR17">
            <v>0</v>
          </cell>
          <cell r="AW17">
            <v>0</v>
          </cell>
        </row>
        <row r="20">
          <cell r="AM20">
            <v>0</v>
          </cell>
          <cell r="AR20">
            <v>0</v>
          </cell>
          <cell r="AW20">
            <v>0</v>
          </cell>
        </row>
        <row r="24">
          <cell r="AM24">
            <v>0</v>
          </cell>
          <cell r="AR24">
            <v>0</v>
          </cell>
          <cell r="AW24">
            <v>0</v>
          </cell>
        </row>
        <row r="28">
          <cell r="AM28">
            <v>0</v>
          </cell>
          <cell r="AR28">
            <v>0</v>
          </cell>
          <cell r="AW28">
            <v>0</v>
          </cell>
        </row>
        <row r="29">
          <cell r="AM29">
            <v>0</v>
          </cell>
          <cell r="AR29">
            <v>0</v>
          </cell>
          <cell r="AW29">
            <v>0</v>
          </cell>
        </row>
        <row r="34">
          <cell r="AM34">
            <v>0</v>
          </cell>
          <cell r="AR34">
            <v>0</v>
          </cell>
          <cell r="AW34">
            <v>0</v>
          </cell>
        </row>
        <row r="38">
          <cell r="AM38">
            <v>0</v>
          </cell>
          <cell r="AR38">
            <v>0</v>
          </cell>
          <cell r="AW38">
            <v>0</v>
          </cell>
        </row>
        <row r="41">
          <cell r="AM41">
            <v>0</v>
          </cell>
          <cell r="AR41">
            <v>0</v>
          </cell>
          <cell r="AW41">
            <v>0</v>
          </cell>
        </row>
        <row r="48">
          <cell r="AM48">
            <v>0</v>
          </cell>
          <cell r="AR48">
            <v>0</v>
          </cell>
          <cell r="AW48">
            <v>0</v>
          </cell>
        </row>
        <row r="51">
          <cell r="AM51">
            <v>0</v>
          </cell>
          <cell r="AR51">
            <v>0</v>
          </cell>
          <cell r="AW51">
            <v>0</v>
          </cell>
        </row>
        <row r="54">
          <cell r="AM54">
            <v>0</v>
          </cell>
          <cell r="AR54">
            <v>0</v>
          </cell>
          <cell r="AW54">
            <v>0</v>
          </cell>
        </row>
        <row r="56">
          <cell r="AM56">
            <v>0</v>
          </cell>
          <cell r="AR56">
            <v>0</v>
          </cell>
          <cell r="AW56">
            <v>0</v>
          </cell>
        </row>
        <row r="59">
          <cell r="AM59">
            <v>0</v>
          </cell>
          <cell r="AR59">
            <v>0</v>
          </cell>
          <cell r="AW59">
            <v>0</v>
          </cell>
        </row>
        <row r="62">
          <cell r="AM62">
            <v>0</v>
          </cell>
          <cell r="AR62">
            <v>0</v>
          </cell>
          <cell r="AW62">
            <v>0</v>
          </cell>
        </row>
        <row r="66">
          <cell r="AM66">
            <v>0</v>
          </cell>
          <cell r="AR66">
            <v>0</v>
          </cell>
          <cell r="AW66">
            <v>0</v>
          </cell>
        </row>
        <row r="70">
          <cell r="AM70">
            <v>0</v>
          </cell>
          <cell r="AR70">
            <v>0</v>
          </cell>
          <cell r="AW70">
            <v>0</v>
          </cell>
        </row>
        <row r="73">
          <cell r="AM73">
            <v>0</v>
          </cell>
          <cell r="AR73">
            <v>0</v>
          </cell>
          <cell r="AW73">
            <v>0</v>
          </cell>
        </row>
        <row r="74">
          <cell r="AM74">
            <v>0</v>
          </cell>
          <cell r="AR74">
            <v>0</v>
          </cell>
          <cell r="AW74">
            <v>0</v>
          </cell>
        </row>
        <row r="77">
          <cell r="AM77">
            <v>0</v>
          </cell>
          <cell r="AR77">
            <v>0</v>
          </cell>
          <cell r="AW77">
            <v>0</v>
          </cell>
        </row>
        <row r="79">
          <cell r="AM79">
            <v>0</v>
          </cell>
          <cell r="AR79">
            <v>0</v>
          </cell>
          <cell r="AW79">
            <v>0</v>
          </cell>
        </row>
        <row r="85">
          <cell r="AM85">
            <v>0</v>
          </cell>
          <cell r="AR85">
            <v>0</v>
          </cell>
          <cell r="AW85">
            <v>0</v>
          </cell>
        </row>
        <row r="88">
          <cell r="AM88">
            <v>0</v>
          </cell>
          <cell r="AR88">
            <v>0</v>
          </cell>
          <cell r="AW88">
            <v>0</v>
          </cell>
        </row>
        <row r="89">
          <cell r="AM89">
            <v>0</v>
          </cell>
          <cell r="AR89">
            <v>0</v>
          </cell>
          <cell r="AW89">
            <v>0</v>
          </cell>
        </row>
        <row r="92">
          <cell r="AM92">
            <v>0</v>
          </cell>
          <cell r="AR92">
            <v>0</v>
          </cell>
          <cell r="AW92">
            <v>0</v>
          </cell>
        </row>
        <row r="95">
          <cell r="AM95">
            <v>0</v>
          </cell>
          <cell r="AR95">
            <v>0</v>
          </cell>
          <cell r="AW95">
            <v>0</v>
          </cell>
        </row>
        <row r="97">
          <cell r="AM97">
            <v>0</v>
          </cell>
          <cell r="AR97">
            <v>0</v>
          </cell>
          <cell r="AW97">
            <v>0</v>
          </cell>
        </row>
        <row r="98">
          <cell r="AM98">
            <v>0</v>
          </cell>
          <cell r="AR98">
            <v>0</v>
          </cell>
          <cell r="AW98">
            <v>0</v>
          </cell>
        </row>
        <row r="99">
          <cell r="AM99">
            <v>0</v>
          </cell>
          <cell r="AR99">
            <v>0</v>
          </cell>
          <cell r="AW99">
            <v>0</v>
          </cell>
        </row>
        <row r="100">
          <cell r="AM100">
            <v>0</v>
          </cell>
          <cell r="AR100">
            <v>0</v>
          </cell>
          <cell r="AW100">
            <v>0</v>
          </cell>
        </row>
        <row r="101">
          <cell r="AM101">
            <v>0</v>
          </cell>
          <cell r="AR101">
            <v>0</v>
          </cell>
          <cell r="AW101">
            <v>0</v>
          </cell>
        </row>
        <row r="102">
          <cell r="AM102">
            <v>0</v>
          </cell>
          <cell r="AR102">
            <v>0</v>
          </cell>
          <cell r="AW102">
            <v>0</v>
          </cell>
        </row>
        <row r="103">
          <cell r="AM103">
            <v>0</v>
          </cell>
          <cell r="AR103">
            <v>0</v>
          </cell>
          <cell r="AW103">
            <v>0</v>
          </cell>
        </row>
        <row r="104">
          <cell r="AM104">
            <v>0</v>
          </cell>
          <cell r="AR104">
            <v>0</v>
          </cell>
          <cell r="AW104">
            <v>0</v>
          </cell>
        </row>
        <row r="105">
          <cell r="AM105">
            <v>0</v>
          </cell>
          <cell r="AR105">
            <v>0</v>
          </cell>
          <cell r="AW105">
            <v>0</v>
          </cell>
        </row>
        <row r="106">
          <cell r="AM106">
            <v>0</v>
          </cell>
          <cell r="AR106">
            <v>0</v>
          </cell>
          <cell r="AW106">
            <v>0</v>
          </cell>
        </row>
        <row r="107">
          <cell r="AM107">
            <v>0</v>
          </cell>
          <cell r="AR107">
            <v>0</v>
          </cell>
          <cell r="AW107">
            <v>0</v>
          </cell>
        </row>
        <row r="110">
          <cell r="AM110">
            <v>0</v>
          </cell>
          <cell r="AR110">
            <v>0</v>
          </cell>
          <cell r="AW11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35"/>
  <sheetViews>
    <sheetView showGridLines="0" topLeftCell="B1" zoomScale="60" zoomScaleNormal="60" workbookViewId="0">
      <selection activeCell="B2" sqref="B2:AY2"/>
    </sheetView>
  </sheetViews>
  <sheetFormatPr baseColWidth="10" defaultColWidth="22.140625" defaultRowHeight="15.6" customHeight="1" zeroHeight="1"/>
  <cols>
    <col min="1" max="1" width="11.85546875" style="1" customWidth="1"/>
    <col min="2" max="2" width="33.42578125" style="1" customWidth="1"/>
    <col min="3" max="3" width="36.28515625" style="1" customWidth="1"/>
    <col min="4" max="4" width="35.5703125" style="1" customWidth="1"/>
    <col min="5" max="5" width="34.5703125" style="1" customWidth="1"/>
    <col min="6" max="6" width="5.28515625" style="1" bestFit="1" customWidth="1"/>
    <col min="7" max="7" width="3.5703125" style="1" customWidth="1"/>
    <col min="8" max="17" width="4.140625" style="1" customWidth="1"/>
    <col min="18" max="18" width="97.42578125" style="1" customWidth="1"/>
    <col min="19" max="19" width="67.5703125" style="1" customWidth="1"/>
    <col min="20" max="20" width="81.140625" style="1" customWidth="1"/>
    <col min="21" max="21" width="71.140625" style="1" customWidth="1"/>
    <col min="22" max="22" width="52.5703125" style="1" customWidth="1"/>
    <col min="23" max="23" width="51.42578125" style="1" customWidth="1"/>
    <col min="24" max="24" width="22.140625" style="1"/>
    <col min="25" max="25" width="49.7109375" style="1" customWidth="1"/>
    <col min="26" max="26" width="52.7109375" style="1" customWidth="1"/>
    <col min="27" max="27" width="54.5703125" style="1" customWidth="1"/>
    <col min="28" max="28" width="46.5703125" style="1" customWidth="1"/>
    <col min="29" max="29" width="50.28515625" style="1" customWidth="1"/>
    <col min="30" max="30" width="22.140625" style="1"/>
    <col min="31" max="31" width="22.140625" style="2"/>
    <col min="32" max="32" width="26.28515625" style="2" customWidth="1"/>
    <col min="33" max="33" width="20" style="1" customWidth="1"/>
    <col min="34" max="34" width="15.42578125" style="1" customWidth="1"/>
    <col min="35" max="36" width="7.42578125" style="1" customWidth="1"/>
    <col min="37" max="37" width="10.5703125" style="1" customWidth="1"/>
    <col min="38" max="43" width="7.42578125" style="1" customWidth="1"/>
    <col min="44" max="49" width="7.140625" style="1" customWidth="1"/>
    <col min="50" max="50" width="22.140625" style="3" customWidth="1"/>
    <col min="51" max="16384" width="22.140625" style="1"/>
  </cols>
  <sheetData>
    <row r="1" spans="1:51" ht="56.1" customHeight="1" thickBot="1"/>
    <row r="2" spans="1:51" ht="186.6" customHeight="1" thickBot="1">
      <c r="B2" s="728" t="s">
        <v>148</v>
      </c>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30"/>
    </row>
    <row r="3" spans="1:51" s="99" customFormat="1" ht="60.75" customHeight="1" thickBot="1">
      <c r="B3" s="728" t="s">
        <v>155</v>
      </c>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30"/>
    </row>
    <row r="4" spans="1:51" ht="36.6" customHeight="1" thickBot="1">
      <c r="B4" s="712" t="s">
        <v>146</v>
      </c>
      <c r="C4" s="713"/>
      <c r="D4" s="713"/>
      <c r="E4" s="713"/>
      <c r="F4" s="713"/>
      <c r="G4" s="713"/>
      <c r="H4" s="713"/>
      <c r="I4" s="713"/>
      <c r="J4" s="713"/>
      <c r="K4" s="713"/>
      <c r="L4" s="713"/>
      <c r="M4" s="713"/>
      <c r="N4" s="713"/>
      <c r="O4" s="713"/>
      <c r="P4" s="713"/>
      <c r="Q4" s="713"/>
      <c r="R4" s="713"/>
      <c r="S4" s="714"/>
      <c r="T4" s="722" t="s">
        <v>147</v>
      </c>
      <c r="U4" s="723"/>
      <c r="V4" s="723"/>
      <c r="W4" s="723"/>
      <c r="X4" s="723"/>
      <c r="Y4" s="723"/>
      <c r="Z4" s="723"/>
      <c r="AA4" s="724"/>
      <c r="AB4" s="725" t="s">
        <v>154</v>
      </c>
      <c r="AC4" s="726"/>
      <c r="AD4" s="726"/>
      <c r="AE4" s="726"/>
      <c r="AF4" s="726"/>
      <c r="AG4" s="726"/>
      <c r="AH4" s="726"/>
      <c r="AI4" s="726"/>
      <c r="AJ4" s="726"/>
      <c r="AK4" s="726"/>
      <c r="AL4" s="726"/>
      <c r="AM4" s="726"/>
      <c r="AN4" s="726"/>
      <c r="AO4" s="726"/>
      <c r="AP4" s="726"/>
      <c r="AQ4" s="726"/>
      <c r="AR4" s="726"/>
      <c r="AS4" s="726"/>
      <c r="AT4" s="726"/>
      <c r="AU4" s="726"/>
      <c r="AV4" s="726"/>
      <c r="AW4" s="726"/>
      <c r="AX4" s="726"/>
      <c r="AY4" s="727"/>
    </row>
    <row r="5" spans="1:51" ht="36.6" customHeight="1" thickTop="1" thickBot="1">
      <c r="B5" s="676" t="s">
        <v>0</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8"/>
      <c r="AI5" s="679" t="s">
        <v>1</v>
      </c>
      <c r="AJ5" s="680"/>
      <c r="AK5" s="680"/>
      <c r="AL5" s="680"/>
      <c r="AM5" s="680"/>
      <c r="AN5" s="680"/>
      <c r="AO5" s="680"/>
      <c r="AP5" s="680"/>
      <c r="AQ5" s="680"/>
      <c r="AR5" s="680"/>
      <c r="AS5" s="680"/>
      <c r="AT5" s="681"/>
      <c r="AU5" s="681"/>
      <c r="AV5" s="681"/>
      <c r="AW5" s="681"/>
      <c r="AX5" s="682" t="s">
        <v>2</v>
      </c>
      <c r="AY5" s="685" t="s">
        <v>3</v>
      </c>
    </row>
    <row r="6" spans="1:51" s="101" customFormat="1" ht="54.95" customHeight="1" thickTop="1" thickBot="1">
      <c r="B6" s="688" t="s">
        <v>4</v>
      </c>
      <c r="C6" s="690" t="s">
        <v>5</v>
      </c>
      <c r="D6" s="690" t="s">
        <v>6</v>
      </c>
      <c r="E6" s="692" t="s">
        <v>7</v>
      </c>
      <c r="F6" s="693" t="s">
        <v>8</v>
      </c>
      <c r="G6" s="694"/>
      <c r="H6" s="694"/>
      <c r="I6" s="694"/>
      <c r="J6" s="694"/>
      <c r="K6" s="694"/>
      <c r="L6" s="694"/>
      <c r="M6" s="694"/>
      <c r="N6" s="694"/>
      <c r="O6" s="694"/>
      <c r="P6" s="694"/>
      <c r="Q6" s="694"/>
      <c r="R6" s="702" t="s">
        <v>9</v>
      </c>
      <c r="S6" s="702" t="s">
        <v>10</v>
      </c>
      <c r="T6" s="702" t="s">
        <v>11</v>
      </c>
      <c r="U6" s="702" t="s">
        <v>12</v>
      </c>
      <c r="V6" s="692" t="s">
        <v>13</v>
      </c>
      <c r="W6" s="697" t="s">
        <v>14</v>
      </c>
      <c r="X6" s="690" t="s">
        <v>15</v>
      </c>
      <c r="Y6" s="697" t="s">
        <v>16</v>
      </c>
      <c r="Z6" s="692" t="s">
        <v>17</v>
      </c>
      <c r="AA6" s="697" t="s">
        <v>18</v>
      </c>
      <c r="AB6" s="690" t="s">
        <v>19</v>
      </c>
      <c r="AC6" s="697" t="s">
        <v>20</v>
      </c>
      <c r="AD6" s="702" t="s">
        <v>15</v>
      </c>
      <c r="AE6" s="690" t="s">
        <v>21</v>
      </c>
      <c r="AF6" s="690" t="s">
        <v>149</v>
      </c>
      <c r="AG6" s="696" t="s">
        <v>22</v>
      </c>
      <c r="AH6" s="694"/>
      <c r="AI6" s="693" t="s">
        <v>23</v>
      </c>
      <c r="AJ6" s="709"/>
      <c r="AK6" s="709"/>
      <c r="AL6" s="709"/>
      <c r="AM6" s="733"/>
      <c r="AN6" s="693" t="s">
        <v>24</v>
      </c>
      <c r="AO6" s="709"/>
      <c r="AP6" s="709"/>
      <c r="AQ6" s="709"/>
      <c r="AR6" s="710"/>
      <c r="AS6" s="693">
        <v>2022</v>
      </c>
      <c r="AT6" s="709"/>
      <c r="AU6" s="709"/>
      <c r="AV6" s="709"/>
      <c r="AW6" s="694"/>
      <c r="AX6" s="683"/>
      <c r="AY6" s="686"/>
    </row>
    <row r="7" spans="1:51" s="101" customFormat="1" ht="48.75" customHeight="1" thickTop="1" thickBot="1">
      <c r="B7" s="689"/>
      <c r="C7" s="691"/>
      <c r="D7" s="691"/>
      <c r="E7" s="691"/>
      <c r="F7" s="4">
        <v>1</v>
      </c>
      <c r="G7" s="5">
        <v>2</v>
      </c>
      <c r="H7" s="5">
        <v>3</v>
      </c>
      <c r="I7" s="5">
        <v>4</v>
      </c>
      <c r="J7" s="6">
        <v>5</v>
      </c>
      <c r="K7" s="7">
        <v>6</v>
      </c>
      <c r="L7" s="5">
        <v>7</v>
      </c>
      <c r="M7" s="7">
        <v>8</v>
      </c>
      <c r="N7" s="5">
        <v>9</v>
      </c>
      <c r="O7" s="8">
        <v>10</v>
      </c>
      <c r="P7" s="4">
        <v>11</v>
      </c>
      <c r="Q7" s="7">
        <v>12</v>
      </c>
      <c r="R7" s="703"/>
      <c r="S7" s="703"/>
      <c r="T7" s="703"/>
      <c r="U7" s="703"/>
      <c r="V7" s="691"/>
      <c r="W7" s="698"/>
      <c r="X7" s="695"/>
      <c r="Y7" s="698"/>
      <c r="Z7" s="691"/>
      <c r="AA7" s="699"/>
      <c r="AB7" s="695"/>
      <c r="AC7" s="699"/>
      <c r="AD7" s="703"/>
      <c r="AE7" s="708"/>
      <c r="AF7" s="695"/>
      <c r="AG7" s="5" t="s">
        <v>25</v>
      </c>
      <c r="AH7" s="104" t="s">
        <v>26</v>
      </c>
      <c r="AI7" s="105" t="s">
        <v>27</v>
      </c>
      <c r="AJ7" s="105" t="s">
        <v>28</v>
      </c>
      <c r="AK7" s="105" t="s">
        <v>29</v>
      </c>
      <c r="AL7" s="731" t="s">
        <v>30</v>
      </c>
      <c r="AM7" s="732"/>
      <c r="AN7" s="105" t="s">
        <v>27</v>
      </c>
      <c r="AO7" s="105" t="s">
        <v>28</v>
      </c>
      <c r="AP7" s="105" t="s">
        <v>29</v>
      </c>
      <c r="AQ7" s="731" t="s">
        <v>30</v>
      </c>
      <c r="AR7" s="732"/>
      <c r="AS7" s="105" t="s">
        <v>27</v>
      </c>
      <c r="AT7" s="105" t="s">
        <v>28</v>
      </c>
      <c r="AU7" s="105" t="s">
        <v>29</v>
      </c>
      <c r="AV7" s="731" t="s">
        <v>30</v>
      </c>
      <c r="AW7" s="732"/>
      <c r="AX7" s="684"/>
      <c r="AY7" s="687"/>
    </row>
    <row r="8" spans="1:51" ht="78.599999999999994" customHeight="1" thickBot="1">
      <c r="A8" s="24"/>
      <c r="B8" s="742"/>
      <c r="C8" s="744"/>
      <c r="D8" s="700"/>
      <c r="E8" s="700"/>
      <c r="F8" s="700"/>
      <c r="G8" s="700"/>
      <c r="H8" s="700"/>
      <c r="I8" s="700"/>
      <c r="J8" s="700"/>
      <c r="K8" s="700"/>
      <c r="L8" s="700"/>
      <c r="M8" s="700"/>
      <c r="N8" s="700"/>
      <c r="O8" s="700"/>
      <c r="P8" s="700"/>
      <c r="Q8" s="700"/>
      <c r="R8" s="704"/>
      <c r="S8" s="704"/>
      <c r="T8" s="700"/>
      <c r="U8" s="700"/>
      <c r="V8" s="700"/>
      <c r="W8" s="704"/>
      <c r="X8" s="704"/>
      <c r="Y8" s="707"/>
      <c r="Z8" s="700"/>
      <c r="AA8" s="700"/>
      <c r="AB8" s="25"/>
      <c r="AC8" s="25"/>
      <c r="AD8" s="25"/>
      <c r="AE8" s="25"/>
      <c r="AF8" s="26"/>
      <c r="AG8" s="700"/>
      <c r="AH8" s="740"/>
      <c r="AI8" s="27">
        <v>0</v>
      </c>
      <c r="AJ8" s="28">
        <v>0</v>
      </c>
      <c r="AK8" s="28">
        <f>+AI8+AJ8</f>
        <v>0</v>
      </c>
      <c r="AL8" s="734">
        <f>AVERAGE(AK8:AK12)</f>
        <v>0</v>
      </c>
      <c r="AM8" s="29">
        <f>+AL8</f>
        <v>0</v>
      </c>
      <c r="AN8" s="27"/>
      <c r="AO8" s="28"/>
      <c r="AP8" s="28">
        <f>+AN8+AO8</f>
        <v>0</v>
      </c>
      <c r="AQ8" s="734">
        <f>AVERAGE(AP8:AP12)</f>
        <v>0</v>
      </c>
      <c r="AR8" s="29">
        <f>+AQ8</f>
        <v>0</v>
      </c>
      <c r="AS8" s="27"/>
      <c r="AT8" s="28"/>
      <c r="AU8" s="28">
        <f>+AS8+AT8</f>
        <v>0</v>
      </c>
      <c r="AV8" s="734">
        <f>AVERAGE(AU8:AU12)</f>
        <v>0</v>
      </c>
      <c r="AW8" s="29">
        <f>+AV8</f>
        <v>0</v>
      </c>
      <c r="AX8" s="43">
        <f>+AF8+AK8+AP8+AU8</f>
        <v>0</v>
      </c>
      <c r="AY8" s="737"/>
    </row>
    <row r="9" spans="1:51" ht="90" customHeight="1">
      <c r="A9" s="24"/>
      <c r="B9" s="743"/>
      <c r="C9" s="745"/>
      <c r="D9" s="701"/>
      <c r="E9" s="701"/>
      <c r="F9" s="701"/>
      <c r="G9" s="701"/>
      <c r="H9" s="701"/>
      <c r="I9" s="701"/>
      <c r="J9" s="701"/>
      <c r="K9" s="701"/>
      <c r="L9" s="701"/>
      <c r="M9" s="701"/>
      <c r="N9" s="701"/>
      <c r="O9" s="701"/>
      <c r="P9" s="701"/>
      <c r="Q9" s="701"/>
      <c r="R9" s="705"/>
      <c r="S9" s="705"/>
      <c r="T9" s="701"/>
      <c r="U9" s="701"/>
      <c r="V9" s="701"/>
      <c r="W9" s="705"/>
      <c r="X9" s="705"/>
      <c r="Y9" s="705"/>
      <c r="Z9" s="701"/>
      <c r="AA9" s="701"/>
      <c r="AB9" s="30"/>
      <c r="AC9" s="30"/>
      <c r="AD9" s="30"/>
      <c r="AE9" s="30"/>
      <c r="AF9" s="31"/>
      <c r="AG9" s="701"/>
      <c r="AH9" s="741"/>
      <c r="AI9" s="32"/>
      <c r="AJ9" s="33"/>
      <c r="AK9" s="33">
        <f t="shared" ref="AK9:AK12" si="0">+AI9+AJ9</f>
        <v>0</v>
      </c>
      <c r="AL9" s="735"/>
      <c r="AM9" s="40"/>
      <c r="AN9" s="32"/>
      <c r="AO9" s="33"/>
      <c r="AP9" s="33">
        <f t="shared" ref="AP9:AP12" si="1">+AN9+AO9</f>
        <v>0</v>
      </c>
      <c r="AQ9" s="735"/>
      <c r="AR9" s="40"/>
      <c r="AS9" s="32"/>
      <c r="AT9" s="33"/>
      <c r="AU9" s="33">
        <f t="shared" ref="AU9:AU12" si="2">+AS9+AT9</f>
        <v>0</v>
      </c>
      <c r="AV9" s="735"/>
      <c r="AW9" s="40"/>
      <c r="AX9" s="43">
        <f t="shared" ref="AX9:AX12" si="3">+AF9+AK9+AP9+AU9</f>
        <v>0</v>
      </c>
      <c r="AY9" s="738"/>
    </row>
    <row r="10" spans="1:51" ht="90" customHeight="1">
      <c r="A10" s="24"/>
      <c r="B10" s="743"/>
      <c r="C10" s="745"/>
      <c r="D10" s="701"/>
      <c r="E10" s="701"/>
      <c r="F10" s="701"/>
      <c r="G10" s="701"/>
      <c r="H10" s="701"/>
      <c r="I10" s="701"/>
      <c r="J10" s="701"/>
      <c r="K10" s="701"/>
      <c r="L10" s="701"/>
      <c r="M10" s="701"/>
      <c r="N10" s="701"/>
      <c r="O10" s="701"/>
      <c r="P10" s="701"/>
      <c r="Q10" s="701"/>
      <c r="R10" s="705"/>
      <c r="S10" s="705"/>
      <c r="T10" s="701"/>
      <c r="U10" s="701"/>
      <c r="V10" s="701"/>
      <c r="W10" s="705"/>
      <c r="X10" s="705"/>
      <c r="Y10" s="705"/>
      <c r="Z10" s="701"/>
      <c r="AA10" s="701"/>
      <c r="AB10" s="30"/>
      <c r="AC10" s="30"/>
      <c r="AD10" s="34"/>
      <c r="AE10" s="34"/>
      <c r="AF10" s="35"/>
      <c r="AG10" s="701"/>
      <c r="AH10" s="741"/>
      <c r="AI10" s="32"/>
      <c r="AJ10" s="33"/>
      <c r="AK10" s="33">
        <f t="shared" si="0"/>
        <v>0</v>
      </c>
      <c r="AL10" s="735"/>
      <c r="AM10" s="41"/>
      <c r="AN10" s="32"/>
      <c r="AO10" s="33"/>
      <c r="AP10" s="33">
        <f t="shared" si="1"/>
        <v>0</v>
      </c>
      <c r="AQ10" s="735"/>
      <c r="AR10" s="41"/>
      <c r="AS10" s="32"/>
      <c r="AT10" s="33"/>
      <c r="AU10" s="33">
        <f t="shared" si="2"/>
        <v>0</v>
      </c>
      <c r="AV10" s="735"/>
      <c r="AW10" s="41"/>
      <c r="AX10" s="43">
        <f t="shared" si="3"/>
        <v>0</v>
      </c>
      <c r="AY10" s="738"/>
    </row>
    <row r="11" spans="1:51" ht="99.75" customHeight="1">
      <c r="A11" s="24"/>
      <c r="B11" s="743"/>
      <c r="C11" s="745"/>
      <c r="D11" s="701"/>
      <c r="E11" s="701"/>
      <c r="F11" s="701"/>
      <c r="G11" s="701"/>
      <c r="H11" s="701"/>
      <c r="I11" s="701"/>
      <c r="J11" s="701"/>
      <c r="K11" s="701"/>
      <c r="L11" s="701"/>
      <c r="M11" s="701"/>
      <c r="N11" s="701"/>
      <c r="O11" s="701"/>
      <c r="P11" s="701"/>
      <c r="Q11" s="701"/>
      <c r="R11" s="705"/>
      <c r="S11" s="705"/>
      <c r="T11" s="701"/>
      <c r="U11" s="701"/>
      <c r="V11" s="701"/>
      <c r="W11" s="36"/>
      <c r="X11" s="705"/>
      <c r="Y11" s="705"/>
      <c r="Z11" s="701"/>
      <c r="AA11" s="701"/>
      <c r="AB11" s="30"/>
      <c r="AC11" s="30"/>
      <c r="AD11" s="30"/>
      <c r="AE11" s="30"/>
      <c r="AF11" s="35"/>
      <c r="AG11" s="701"/>
      <c r="AH11" s="741"/>
      <c r="AI11" s="32"/>
      <c r="AJ11" s="33"/>
      <c r="AK11" s="33">
        <f t="shared" si="0"/>
        <v>0</v>
      </c>
      <c r="AL11" s="735"/>
      <c r="AM11" s="41"/>
      <c r="AN11" s="32"/>
      <c r="AO11" s="33"/>
      <c r="AP11" s="33">
        <f t="shared" si="1"/>
        <v>0</v>
      </c>
      <c r="AQ11" s="735"/>
      <c r="AR11" s="41"/>
      <c r="AS11" s="32"/>
      <c r="AT11" s="33"/>
      <c r="AU11" s="33">
        <f t="shared" si="2"/>
        <v>0</v>
      </c>
      <c r="AV11" s="735"/>
      <c r="AW11" s="41"/>
      <c r="AX11" s="43">
        <f t="shared" si="3"/>
        <v>0</v>
      </c>
      <c r="AY11" s="738"/>
    </row>
    <row r="12" spans="1:51" ht="90" customHeight="1" thickBot="1">
      <c r="A12" s="24"/>
      <c r="B12" s="743"/>
      <c r="C12" s="745"/>
      <c r="D12" s="701"/>
      <c r="E12" s="701"/>
      <c r="F12" s="701"/>
      <c r="G12" s="701"/>
      <c r="H12" s="701"/>
      <c r="I12" s="701"/>
      <c r="J12" s="701"/>
      <c r="K12" s="701"/>
      <c r="L12" s="701"/>
      <c r="M12" s="701"/>
      <c r="N12" s="701"/>
      <c r="O12" s="701"/>
      <c r="P12" s="701"/>
      <c r="Q12" s="701"/>
      <c r="R12" s="706"/>
      <c r="S12" s="706"/>
      <c r="T12" s="701"/>
      <c r="U12" s="701"/>
      <c r="V12" s="701"/>
      <c r="W12" s="37"/>
      <c r="X12" s="706"/>
      <c r="Y12" s="706"/>
      <c r="Z12" s="701"/>
      <c r="AA12" s="701"/>
      <c r="AB12" s="30"/>
      <c r="AC12" s="30"/>
      <c r="AD12" s="30"/>
      <c r="AE12" s="30"/>
      <c r="AF12" s="31"/>
      <c r="AG12" s="701"/>
      <c r="AH12" s="741"/>
      <c r="AI12" s="38"/>
      <c r="AJ12" s="39"/>
      <c r="AK12" s="39">
        <f t="shared" si="0"/>
        <v>0</v>
      </c>
      <c r="AL12" s="736"/>
      <c r="AM12" s="42"/>
      <c r="AN12" s="38"/>
      <c r="AO12" s="39"/>
      <c r="AP12" s="39">
        <f t="shared" si="1"/>
        <v>0</v>
      </c>
      <c r="AQ12" s="736"/>
      <c r="AR12" s="42"/>
      <c r="AS12" s="38"/>
      <c r="AT12" s="39"/>
      <c r="AU12" s="39">
        <f t="shared" si="2"/>
        <v>0</v>
      </c>
      <c r="AV12" s="736"/>
      <c r="AW12" s="42"/>
      <c r="AX12" s="43">
        <f t="shared" si="3"/>
        <v>0</v>
      </c>
      <c r="AY12" s="739"/>
    </row>
    <row r="13" spans="1:51" ht="15.75" customHeight="1">
      <c r="B13" s="9"/>
      <c r="C13" s="10"/>
      <c r="D13" s="10"/>
      <c r="E13" s="11"/>
      <c r="F13" s="10"/>
      <c r="G13" s="12"/>
      <c r="H13" s="12"/>
      <c r="I13" s="12"/>
      <c r="J13" s="12"/>
      <c r="K13" s="12"/>
      <c r="L13" s="12"/>
      <c r="M13" s="12"/>
      <c r="N13" s="12"/>
      <c r="O13" s="12"/>
      <c r="P13" s="12"/>
      <c r="Q13" s="12"/>
      <c r="S13" s="12"/>
      <c r="T13" s="12"/>
      <c r="U13" s="12"/>
      <c r="V13" s="12"/>
      <c r="W13" s="12"/>
      <c r="X13" s="12"/>
      <c r="Y13" s="12"/>
      <c r="Z13" s="12"/>
      <c r="AA13" s="12"/>
      <c r="AB13" s="12"/>
      <c r="AC13" s="12"/>
      <c r="AD13" s="12"/>
      <c r="AE13" s="13"/>
      <c r="AF13" s="13"/>
      <c r="AG13" s="12"/>
      <c r="AH13" s="14"/>
      <c r="AI13" s="12"/>
      <c r="AJ13" s="12"/>
      <c r="AK13" s="12"/>
      <c r="AL13" s="12"/>
      <c r="AM13" s="12"/>
      <c r="AN13" s="12"/>
      <c r="AO13" s="12"/>
      <c r="AP13" s="12"/>
      <c r="AQ13" s="12"/>
      <c r="AR13" s="12"/>
      <c r="AY13" s="12"/>
    </row>
    <row r="14" spans="1:51" ht="15.75" customHeight="1">
      <c r="B14" s="711" t="s">
        <v>102</v>
      </c>
      <c r="C14" s="711"/>
      <c r="D14" s="711"/>
      <c r="E14" s="718"/>
      <c r="F14" s="719"/>
      <c r="G14" s="719"/>
      <c r="H14" s="719"/>
      <c r="I14" s="719"/>
      <c r="J14" s="719"/>
      <c r="K14" s="719"/>
      <c r="L14" s="719"/>
      <c r="M14" s="12"/>
      <c r="N14" s="12"/>
      <c r="O14" s="12"/>
      <c r="P14" s="12"/>
      <c r="Q14" s="12"/>
      <c r="S14" s="12"/>
      <c r="T14" s="12"/>
      <c r="U14" s="12"/>
      <c r="V14" s="12"/>
      <c r="W14" s="12"/>
      <c r="X14" s="12"/>
      <c r="Y14" s="12"/>
      <c r="Z14" s="12"/>
      <c r="AA14" s="12"/>
      <c r="AB14" s="12"/>
      <c r="AC14" s="12"/>
      <c r="AD14" s="12"/>
      <c r="AE14" s="13"/>
      <c r="AF14" s="13"/>
      <c r="AG14" s="12"/>
      <c r="AH14" s="14"/>
      <c r="AI14" s="12"/>
      <c r="AJ14" s="12"/>
      <c r="AK14" s="12"/>
      <c r="AL14" s="12"/>
      <c r="AM14" s="12"/>
      <c r="AN14" s="12"/>
      <c r="AO14" s="12"/>
      <c r="AP14" s="12"/>
      <c r="AQ14" s="12"/>
      <c r="AR14" s="12"/>
      <c r="AS14" s="12"/>
      <c r="AT14" s="12"/>
      <c r="AU14" s="12"/>
      <c r="AV14" s="12"/>
      <c r="AW14" s="12"/>
      <c r="AX14" s="15"/>
      <c r="AY14" s="12"/>
    </row>
    <row r="15" spans="1:51" ht="15.75" customHeight="1">
      <c r="B15" s="711" t="s">
        <v>103</v>
      </c>
      <c r="C15" s="711"/>
      <c r="D15" s="711"/>
      <c r="E15" s="720" t="s">
        <v>23</v>
      </c>
      <c r="F15" s="721"/>
      <c r="G15" s="721"/>
      <c r="H15" s="721"/>
      <c r="I15" s="721"/>
      <c r="J15" s="721"/>
      <c r="K15" s="721"/>
      <c r="L15" s="721"/>
      <c r="M15" s="721"/>
      <c r="N15" s="12"/>
      <c r="O15" s="12"/>
      <c r="P15" s="12"/>
      <c r="Q15" s="12"/>
      <c r="R15" s="1" t="s">
        <v>104</v>
      </c>
      <c r="S15" s="12"/>
      <c r="T15" s="12"/>
      <c r="U15" s="12"/>
      <c r="V15" s="12"/>
      <c r="W15" s="12"/>
      <c r="X15" s="12"/>
      <c r="Y15" s="12"/>
      <c r="Z15" s="12"/>
      <c r="AA15" s="12"/>
      <c r="AB15" s="12"/>
      <c r="AC15" s="12"/>
      <c r="AD15" s="12"/>
      <c r="AE15" s="13"/>
      <c r="AF15" s="13"/>
      <c r="AG15" s="12"/>
      <c r="AH15" s="14"/>
      <c r="AI15" s="12"/>
      <c r="AJ15" s="12"/>
      <c r="AK15" s="12"/>
      <c r="AL15" s="12"/>
      <c r="AM15" s="12"/>
      <c r="AN15" s="12"/>
      <c r="AO15" s="12"/>
      <c r="AP15" s="12"/>
      <c r="AQ15" s="12"/>
      <c r="AR15" s="12"/>
      <c r="AS15" s="12"/>
      <c r="AT15" s="12"/>
      <c r="AU15" s="12"/>
      <c r="AV15" s="12"/>
      <c r="AW15" s="12"/>
      <c r="AX15" s="15"/>
      <c r="AY15" s="12"/>
    </row>
    <row r="16" spans="1:51" ht="15.75" customHeight="1">
      <c r="B16" s="711" t="s">
        <v>105</v>
      </c>
      <c r="C16" s="711"/>
      <c r="D16" s="715"/>
      <c r="E16" s="716" t="s">
        <v>106</v>
      </c>
      <c r="F16" s="717"/>
      <c r="G16" s="717"/>
      <c r="H16" s="717"/>
      <c r="I16" s="717"/>
      <c r="J16" s="717"/>
      <c r="K16" s="717"/>
      <c r="L16" s="717"/>
      <c r="M16" s="717"/>
      <c r="N16" s="12"/>
      <c r="O16" s="12"/>
      <c r="P16" s="12"/>
      <c r="Q16" s="12"/>
      <c r="S16" s="12"/>
      <c r="T16" s="12"/>
      <c r="U16" s="12"/>
      <c r="V16" s="12"/>
      <c r="W16" s="12"/>
      <c r="X16" s="12"/>
      <c r="Y16" s="12"/>
      <c r="Z16" s="12"/>
      <c r="AA16" s="12"/>
      <c r="AB16" s="12"/>
      <c r="AC16" s="12"/>
      <c r="AD16" s="12"/>
      <c r="AE16" s="13"/>
      <c r="AF16" s="13"/>
      <c r="AG16" s="12"/>
      <c r="AH16" s="14"/>
      <c r="AI16" s="12"/>
      <c r="AJ16" s="12"/>
      <c r="AK16" s="12"/>
      <c r="AL16" s="12"/>
      <c r="AM16" s="12"/>
      <c r="AN16" s="12"/>
      <c r="AO16" s="12"/>
      <c r="AP16" s="12"/>
      <c r="AQ16" s="12"/>
      <c r="AR16" s="12"/>
      <c r="AS16" s="12"/>
      <c r="AT16" s="12"/>
      <c r="AU16" s="12"/>
      <c r="AV16" s="12"/>
      <c r="AW16" s="12"/>
      <c r="AX16" s="15"/>
      <c r="AY16" s="12"/>
    </row>
    <row r="17" spans="2:51" ht="15.75" customHeight="1">
      <c r="B17" s="711" t="s">
        <v>107</v>
      </c>
      <c r="C17" s="711"/>
      <c r="D17" s="715"/>
      <c r="E17" s="716" t="s">
        <v>108</v>
      </c>
      <c r="F17" s="717"/>
      <c r="G17" s="717"/>
      <c r="H17" s="717"/>
      <c r="I17" s="717"/>
      <c r="J17" s="717"/>
      <c r="K17" s="717"/>
      <c r="L17" s="717"/>
      <c r="M17" s="717"/>
      <c r="N17" s="12"/>
      <c r="O17" s="12"/>
      <c r="P17" s="12"/>
      <c r="Q17" s="12"/>
      <c r="S17" s="12"/>
      <c r="T17" s="12"/>
      <c r="U17" s="12"/>
      <c r="V17" s="12"/>
      <c r="W17" s="12"/>
      <c r="X17" s="12"/>
      <c r="Y17" s="12"/>
      <c r="Z17" s="12"/>
      <c r="AA17" s="12"/>
      <c r="AB17" s="12"/>
      <c r="AC17" s="12"/>
      <c r="AD17" s="12"/>
      <c r="AE17" s="13"/>
      <c r="AF17" s="13"/>
      <c r="AG17" s="12"/>
      <c r="AH17" s="14"/>
      <c r="AI17" s="12"/>
      <c r="AJ17" s="12"/>
      <c r="AK17" s="12"/>
      <c r="AL17" s="12"/>
      <c r="AM17" s="12"/>
      <c r="AN17" s="12"/>
      <c r="AO17" s="12"/>
      <c r="AP17" s="12"/>
      <c r="AQ17" s="12"/>
      <c r="AR17" s="12"/>
      <c r="AS17" s="12"/>
      <c r="AT17" s="12"/>
      <c r="AU17" s="12"/>
      <c r="AV17" s="12"/>
      <c r="AW17" s="12"/>
      <c r="AX17" s="15"/>
      <c r="AY17" s="12"/>
    </row>
    <row r="18" spans="2:51" ht="15.75" customHeight="1">
      <c r="B18" s="711" t="s">
        <v>109</v>
      </c>
      <c r="C18" s="711"/>
      <c r="D18" s="715"/>
      <c r="E18" s="716" t="s">
        <v>110</v>
      </c>
      <c r="F18" s="717"/>
      <c r="G18" s="717"/>
      <c r="H18" s="717"/>
      <c r="I18" s="717"/>
      <c r="J18" s="717"/>
      <c r="K18" s="717"/>
      <c r="L18" s="717"/>
      <c r="M18" s="717"/>
      <c r="N18" s="12"/>
      <c r="O18" s="12"/>
      <c r="P18" s="12"/>
      <c r="Q18" s="12"/>
      <c r="S18" s="12"/>
      <c r="T18" s="12"/>
      <c r="U18" s="12"/>
      <c r="V18" s="12"/>
      <c r="W18" s="12"/>
      <c r="X18" s="12"/>
      <c r="Y18" s="12"/>
      <c r="Z18" s="12"/>
      <c r="AA18" s="12"/>
      <c r="AB18" s="12"/>
      <c r="AC18" s="12"/>
      <c r="AD18" s="12"/>
      <c r="AE18" s="13"/>
      <c r="AF18" s="13"/>
      <c r="AG18" s="12"/>
      <c r="AH18" s="14"/>
      <c r="AI18" s="12"/>
      <c r="AJ18" s="12"/>
      <c r="AK18" s="12"/>
      <c r="AL18" s="12"/>
      <c r="AM18" s="12"/>
      <c r="AN18" s="12"/>
      <c r="AO18" s="12"/>
      <c r="AP18" s="12"/>
      <c r="AQ18" s="12"/>
      <c r="AR18" s="12"/>
      <c r="AS18" s="12"/>
      <c r="AT18" s="12"/>
      <c r="AU18" s="12"/>
      <c r="AV18" s="12"/>
      <c r="AW18" s="12"/>
      <c r="AX18" s="15"/>
      <c r="AY18" s="12"/>
    </row>
    <row r="19" spans="2:51" ht="15.75" customHeight="1">
      <c r="B19" s="711" t="s">
        <v>111</v>
      </c>
      <c r="C19" s="711"/>
      <c r="D19" s="711"/>
      <c r="E19" s="10"/>
      <c r="F19" s="10"/>
      <c r="G19" s="10"/>
      <c r="H19" s="10"/>
      <c r="I19" s="10"/>
      <c r="J19" s="10"/>
      <c r="K19" s="10"/>
      <c r="L19" s="10"/>
      <c r="M19" s="10"/>
      <c r="N19" s="12"/>
      <c r="O19" s="12"/>
      <c r="P19" s="12"/>
      <c r="Q19" s="12"/>
      <c r="S19" s="12"/>
      <c r="T19" s="12"/>
      <c r="U19" s="12"/>
      <c r="V19" s="12"/>
      <c r="W19" s="12"/>
      <c r="X19" s="12"/>
      <c r="Y19" s="12"/>
      <c r="Z19" s="12"/>
      <c r="AA19" s="12"/>
      <c r="AB19" s="12"/>
      <c r="AC19" s="12"/>
      <c r="AD19" s="12"/>
      <c r="AE19" s="13"/>
      <c r="AF19" s="13"/>
      <c r="AG19" s="12"/>
      <c r="AH19" s="14"/>
      <c r="AI19" s="12"/>
      <c r="AJ19" s="12"/>
      <c r="AK19" s="12"/>
      <c r="AL19" s="12"/>
      <c r="AM19" s="12"/>
      <c r="AN19" s="12"/>
      <c r="AO19" s="12"/>
      <c r="AP19" s="12"/>
      <c r="AQ19" s="12"/>
      <c r="AR19" s="12"/>
      <c r="AS19" s="12"/>
      <c r="AT19" s="12"/>
      <c r="AU19" s="12"/>
      <c r="AV19" s="12"/>
      <c r="AW19" s="12"/>
      <c r="AX19" s="15"/>
      <c r="AY19" s="12"/>
    </row>
    <row r="20" spans="2:51" ht="15.75" customHeight="1">
      <c r="B20" s="711" t="s">
        <v>112</v>
      </c>
      <c r="C20" s="711"/>
      <c r="D20" s="711"/>
      <c r="E20" s="10"/>
      <c r="F20" s="10"/>
      <c r="G20" s="10"/>
      <c r="H20" s="10"/>
      <c r="I20" s="10"/>
      <c r="J20" s="10"/>
      <c r="K20" s="10"/>
      <c r="L20" s="10"/>
      <c r="M20" s="10"/>
      <c r="N20" s="12"/>
      <c r="O20" s="12"/>
      <c r="P20" s="12"/>
      <c r="Q20" s="12"/>
      <c r="S20" s="12"/>
      <c r="T20" s="12"/>
      <c r="U20" s="12"/>
      <c r="V20" s="12"/>
      <c r="W20" s="12"/>
      <c r="X20" s="12"/>
      <c r="Y20" s="12"/>
      <c r="Z20" s="12"/>
      <c r="AA20" s="12"/>
      <c r="AB20" s="12"/>
      <c r="AC20" s="12"/>
      <c r="AD20" s="12"/>
      <c r="AE20" s="13"/>
      <c r="AF20" s="13"/>
      <c r="AG20" s="12"/>
      <c r="AH20" s="14"/>
      <c r="AI20" s="12"/>
      <c r="AJ20" s="12"/>
      <c r="AK20" s="12"/>
      <c r="AL20" s="12"/>
      <c r="AM20" s="12"/>
      <c r="AN20" s="12"/>
      <c r="AO20" s="12"/>
      <c r="AP20" s="12"/>
      <c r="AQ20" s="12"/>
      <c r="AR20" s="12"/>
      <c r="AS20" s="12"/>
      <c r="AT20" s="12"/>
      <c r="AU20" s="12"/>
      <c r="AV20" s="12"/>
      <c r="AW20" s="12"/>
      <c r="AX20" s="15"/>
      <c r="AY20" s="12"/>
    </row>
    <row r="21" spans="2:51" ht="15.75" customHeight="1">
      <c r="B21" s="711" t="s">
        <v>113</v>
      </c>
      <c r="C21" s="711"/>
      <c r="D21" s="711"/>
      <c r="E21" s="10"/>
      <c r="F21" s="10"/>
      <c r="G21" s="10"/>
      <c r="H21" s="10"/>
      <c r="I21" s="10"/>
      <c r="J21" s="10"/>
      <c r="K21" s="10"/>
      <c r="L21" s="10"/>
      <c r="M21" s="10"/>
      <c r="N21" s="12"/>
      <c r="O21" s="12"/>
      <c r="P21" s="12"/>
      <c r="Q21" s="12"/>
      <c r="S21" s="12"/>
      <c r="T21" s="12"/>
      <c r="U21" s="12"/>
      <c r="V21" s="12"/>
      <c r="W21" s="12"/>
      <c r="X21" s="12"/>
      <c r="Y21" s="12"/>
      <c r="Z21" s="12"/>
      <c r="AA21" s="12"/>
      <c r="AB21" s="12"/>
      <c r="AC21" s="12"/>
      <c r="AD21" s="12"/>
      <c r="AE21" s="13"/>
      <c r="AF21" s="13"/>
      <c r="AG21" s="12"/>
      <c r="AH21" s="14"/>
      <c r="AI21" s="12"/>
      <c r="AJ21" s="12"/>
      <c r="AK21" s="12"/>
      <c r="AL21" s="12"/>
      <c r="AM21" s="12"/>
      <c r="AN21" s="12"/>
      <c r="AO21" s="12"/>
      <c r="AP21" s="12"/>
      <c r="AQ21" s="12"/>
      <c r="AR21" s="12"/>
      <c r="AS21" s="12"/>
      <c r="AT21" s="12"/>
      <c r="AU21" s="12"/>
      <c r="AV21" s="12"/>
      <c r="AW21" s="12"/>
      <c r="AX21" s="15"/>
      <c r="AY21" s="12"/>
    </row>
    <row r="22" spans="2:51" ht="15.75" customHeight="1">
      <c r="B22" s="711" t="s">
        <v>114</v>
      </c>
      <c r="C22" s="711"/>
      <c r="D22" s="711"/>
      <c r="E22" s="10"/>
      <c r="F22" s="10"/>
      <c r="G22" s="10"/>
      <c r="H22" s="10"/>
      <c r="I22" s="10"/>
      <c r="J22" s="10"/>
      <c r="K22" s="10"/>
      <c r="L22" s="10"/>
      <c r="M22" s="10"/>
      <c r="N22" s="12"/>
      <c r="O22" s="12"/>
      <c r="P22" s="12"/>
      <c r="Q22" s="12"/>
      <c r="S22" s="12"/>
      <c r="T22" s="12"/>
      <c r="U22" s="12"/>
      <c r="V22" s="12"/>
      <c r="W22" s="12"/>
      <c r="X22" s="12"/>
      <c r="Y22" s="12"/>
      <c r="Z22" s="12"/>
      <c r="AA22" s="12"/>
      <c r="AB22" s="12"/>
      <c r="AC22" s="12"/>
      <c r="AD22" s="12"/>
      <c r="AE22" s="13"/>
      <c r="AF22" s="13"/>
      <c r="AG22" s="12"/>
      <c r="AH22" s="14"/>
      <c r="AI22" s="12"/>
      <c r="AJ22" s="12"/>
      <c r="AK22" s="12"/>
      <c r="AL22" s="12"/>
      <c r="AM22" s="12"/>
      <c r="AN22" s="12"/>
      <c r="AO22" s="12"/>
      <c r="AP22" s="12"/>
      <c r="AQ22" s="12"/>
      <c r="AR22" s="12"/>
      <c r="AS22" s="12"/>
      <c r="AT22" s="12"/>
      <c r="AU22" s="12"/>
      <c r="AV22" s="12"/>
      <c r="AW22" s="12"/>
      <c r="AX22" s="15"/>
      <c r="AY22" s="12"/>
    </row>
    <row r="23" spans="2:51" ht="15.75" customHeight="1">
      <c r="B23" s="711" t="s">
        <v>115</v>
      </c>
      <c r="C23" s="711"/>
      <c r="D23" s="711"/>
      <c r="E23" s="10"/>
      <c r="F23" s="10"/>
      <c r="G23" s="10"/>
      <c r="H23" s="10"/>
      <c r="I23" s="10"/>
      <c r="J23" s="10"/>
      <c r="K23" s="10"/>
      <c r="L23" s="10"/>
      <c r="M23" s="10"/>
      <c r="N23" s="12"/>
      <c r="O23" s="12"/>
      <c r="P23" s="12"/>
      <c r="Q23" s="12"/>
      <c r="S23" s="12"/>
      <c r="T23" s="12"/>
      <c r="U23" s="12"/>
      <c r="V23" s="12"/>
      <c r="W23" s="12"/>
      <c r="X23" s="12"/>
      <c r="Y23" s="12"/>
      <c r="Z23" s="12"/>
      <c r="AA23" s="12"/>
      <c r="AB23" s="12"/>
      <c r="AC23" s="12"/>
      <c r="AD23" s="12"/>
      <c r="AE23" s="13"/>
      <c r="AF23" s="13"/>
      <c r="AG23" s="12"/>
      <c r="AH23" s="14"/>
      <c r="AI23" s="12"/>
      <c r="AJ23" s="12"/>
      <c r="AK23" s="12"/>
      <c r="AL23" s="12"/>
      <c r="AM23" s="12"/>
      <c r="AN23" s="12"/>
      <c r="AO23" s="12"/>
      <c r="AP23" s="12"/>
      <c r="AQ23" s="12"/>
      <c r="AR23" s="12"/>
      <c r="AS23" s="12"/>
      <c r="AT23" s="12"/>
      <c r="AU23" s="12"/>
      <c r="AV23" s="12"/>
      <c r="AW23" s="12"/>
      <c r="AX23" s="15"/>
      <c r="AY23" s="12"/>
    </row>
    <row r="24" spans="2:51" ht="15">
      <c r="B24" s="711" t="s">
        <v>116</v>
      </c>
      <c r="C24" s="711"/>
      <c r="D24" s="711"/>
      <c r="E24" s="10"/>
      <c r="F24" s="10"/>
      <c r="G24" s="10"/>
      <c r="H24" s="10"/>
      <c r="I24" s="10"/>
      <c r="J24" s="10"/>
      <c r="K24" s="10"/>
      <c r="L24" s="10"/>
      <c r="M24" s="10"/>
      <c r="N24" s="12"/>
      <c r="O24" s="12"/>
      <c r="P24" s="12"/>
      <c r="Q24" s="12"/>
      <c r="R24" s="12"/>
      <c r="S24" s="12"/>
      <c r="T24" s="12"/>
      <c r="U24" s="12"/>
      <c r="V24" s="12"/>
      <c r="W24" s="12"/>
      <c r="X24" s="12"/>
      <c r="Y24" s="12"/>
      <c r="Z24" s="12"/>
      <c r="AA24" s="12"/>
      <c r="AB24" s="12"/>
      <c r="AC24" s="12"/>
      <c r="AD24" s="12"/>
      <c r="AE24" s="13"/>
      <c r="AF24" s="13"/>
      <c r="AG24" s="12"/>
      <c r="AH24" s="14"/>
      <c r="AI24" s="12"/>
      <c r="AJ24" s="12"/>
      <c r="AK24" s="12"/>
      <c r="AL24" s="12"/>
      <c r="AM24" s="12"/>
      <c r="AN24" s="12"/>
      <c r="AO24" s="12"/>
      <c r="AP24" s="12"/>
      <c r="AQ24" s="12"/>
      <c r="AR24" s="12"/>
      <c r="AS24" s="12"/>
      <c r="AT24" s="12"/>
      <c r="AU24" s="12"/>
      <c r="AV24" s="12"/>
      <c r="AW24" s="12"/>
      <c r="AX24" s="15"/>
      <c r="AY24" s="12"/>
    </row>
    <row r="25" spans="2:51" ht="15">
      <c r="B25" s="711" t="s">
        <v>117</v>
      </c>
      <c r="C25" s="711"/>
      <c r="D25" s="711"/>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3"/>
      <c r="AF25" s="13"/>
      <c r="AG25" s="12"/>
      <c r="AH25" s="14"/>
      <c r="AI25" s="12"/>
      <c r="AJ25" s="12"/>
      <c r="AK25" s="12"/>
      <c r="AL25" s="12"/>
      <c r="AM25" s="12"/>
      <c r="AN25" s="12"/>
      <c r="AO25" s="12"/>
      <c r="AP25" s="12"/>
      <c r="AQ25" s="12"/>
      <c r="AR25" s="12"/>
      <c r="AS25" s="12"/>
      <c r="AT25" s="12"/>
      <c r="AU25" s="12"/>
      <c r="AV25" s="12"/>
      <c r="AW25" s="12"/>
      <c r="AX25" s="15"/>
      <c r="AY25" s="12"/>
    </row>
    <row r="26" spans="2:51" ht="9.75" customHeight="1">
      <c r="B26" s="1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3"/>
      <c r="AF26" s="13"/>
      <c r="AG26" s="12"/>
      <c r="AH26" s="14"/>
      <c r="AI26" s="12"/>
      <c r="AJ26" s="12"/>
      <c r="AK26" s="12"/>
      <c r="AL26" s="12"/>
      <c r="AM26" s="12"/>
      <c r="AN26" s="12"/>
      <c r="AO26" s="12"/>
      <c r="AP26" s="12"/>
      <c r="AQ26" s="12"/>
      <c r="AR26" s="12"/>
      <c r="AS26" s="12"/>
      <c r="AT26" s="12"/>
      <c r="AU26" s="12"/>
      <c r="AV26" s="12"/>
      <c r="AW26" s="12"/>
      <c r="AX26" s="15"/>
      <c r="AY26" s="12"/>
    </row>
    <row r="27" spans="2:51" ht="28.5" customHeight="1">
      <c r="B27" s="17" t="s">
        <v>118</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8"/>
      <c r="AF27" s="18"/>
      <c r="AG27" s="17"/>
      <c r="AH27" s="19"/>
      <c r="AI27" s="17"/>
      <c r="AJ27" s="17"/>
      <c r="AK27" s="17"/>
      <c r="AL27" s="17"/>
      <c r="AM27" s="17"/>
      <c r="AN27" s="17"/>
      <c r="AO27" s="17"/>
      <c r="AP27" s="17"/>
      <c r="AQ27" s="17"/>
      <c r="AR27" s="17"/>
      <c r="AS27" s="17"/>
      <c r="AT27" s="17"/>
      <c r="AU27" s="17"/>
      <c r="AV27" s="17"/>
      <c r="AW27" s="17"/>
      <c r="AX27" s="20"/>
      <c r="AY27" s="17"/>
    </row>
    <row r="28" spans="2:51" ht="15.75"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3"/>
      <c r="AF28" s="13"/>
      <c r="AG28" s="12"/>
      <c r="AH28" s="14"/>
      <c r="AI28" s="12"/>
      <c r="AJ28" s="12"/>
      <c r="AK28" s="12"/>
      <c r="AL28" s="12"/>
      <c r="AM28" s="12"/>
      <c r="AN28" s="12"/>
      <c r="AO28" s="12"/>
      <c r="AP28" s="12"/>
      <c r="AQ28" s="12"/>
      <c r="AR28" s="12"/>
      <c r="AS28" s="12"/>
      <c r="AT28" s="12"/>
      <c r="AU28" s="12"/>
      <c r="AV28" s="12"/>
      <c r="AW28" s="12"/>
      <c r="AX28" s="15"/>
      <c r="AY28" s="12"/>
    </row>
    <row r="29" spans="2:51" ht="12.75" hidden="1" customHeight="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3"/>
      <c r="AF29" s="13"/>
      <c r="AG29" s="12"/>
      <c r="AH29" s="14"/>
      <c r="AI29" s="12"/>
      <c r="AJ29" s="12"/>
      <c r="AK29" s="12"/>
      <c r="AL29" s="12"/>
      <c r="AM29" s="12"/>
      <c r="AN29" s="12"/>
      <c r="AO29" s="12"/>
      <c r="AP29" s="12"/>
      <c r="AQ29" s="12"/>
      <c r="AR29" s="12"/>
      <c r="AS29" s="12"/>
      <c r="AT29" s="12"/>
      <c r="AU29" s="12"/>
      <c r="AV29" s="12"/>
      <c r="AW29" s="12"/>
      <c r="AX29" s="15"/>
      <c r="AY29" s="12"/>
    </row>
    <row r="30" spans="2:51" ht="12.75" hidden="1"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3"/>
      <c r="AF30" s="13"/>
      <c r="AG30" s="12"/>
      <c r="AH30" s="14"/>
      <c r="AI30" s="12"/>
      <c r="AJ30" s="12"/>
      <c r="AK30" s="12"/>
      <c r="AL30" s="12"/>
      <c r="AM30" s="12"/>
      <c r="AN30" s="12"/>
      <c r="AO30" s="12"/>
      <c r="AP30" s="12"/>
      <c r="AQ30" s="12"/>
      <c r="AR30" s="12"/>
      <c r="AS30" s="12"/>
      <c r="AT30" s="12"/>
      <c r="AU30" s="12"/>
      <c r="AV30" s="12"/>
      <c r="AW30" s="12"/>
      <c r="AX30" s="15"/>
      <c r="AY30" s="12"/>
    </row>
    <row r="31" spans="2:51" ht="12.75" hidden="1"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3"/>
      <c r="AF31" s="13"/>
      <c r="AG31" s="12"/>
      <c r="AH31" s="14"/>
      <c r="AI31" s="12"/>
      <c r="AJ31" s="12"/>
      <c r="AK31" s="12"/>
      <c r="AL31" s="12"/>
      <c r="AM31" s="12"/>
      <c r="AN31" s="12"/>
      <c r="AO31" s="12"/>
      <c r="AP31" s="12"/>
      <c r="AQ31" s="12"/>
      <c r="AR31" s="12"/>
      <c r="AS31" s="12"/>
      <c r="AT31" s="12"/>
      <c r="AU31" s="12"/>
      <c r="AV31" s="12"/>
      <c r="AW31" s="12"/>
      <c r="AX31" s="15"/>
      <c r="AY31" s="12"/>
    </row>
    <row r="32" spans="2:51" ht="12.75" hidden="1"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3"/>
      <c r="AF32" s="13"/>
      <c r="AG32" s="12"/>
      <c r="AH32" s="14"/>
      <c r="AI32" s="12"/>
      <c r="AJ32" s="12"/>
      <c r="AK32" s="12"/>
      <c r="AL32" s="12"/>
      <c r="AM32" s="12"/>
      <c r="AN32" s="12"/>
      <c r="AO32" s="12"/>
      <c r="AP32" s="12"/>
      <c r="AQ32" s="12"/>
      <c r="AR32" s="12"/>
      <c r="AS32" s="12"/>
      <c r="AT32" s="12"/>
      <c r="AU32" s="12"/>
      <c r="AV32" s="12"/>
      <c r="AW32" s="12"/>
      <c r="AX32" s="15"/>
      <c r="AY32" s="12"/>
    </row>
    <row r="33" spans="2:51" ht="12.75" hidden="1" customHeight="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3"/>
      <c r="AF33" s="13"/>
      <c r="AG33" s="12"/>
      <c r="AH33" s="14"/>
      <c r="AI33" s="12"/>
      <c r="AJ33" s="12"/>
      <c r="AK33" s="12"/>
      <c r="AL33" s="12"/>
      <c r="AM33" s="12"/>
      <c r="AN33" s="12"/>
      <c r="AO33" s="12"/>
      <c r="AP33" s="12"/>
      <c r="AQ33" s="12"/>
      <c r="AR33" s="12"/>
      <c r="AS33" s="12"/>
      <c r="AT33" s="12"/>
      <c r="AU33" s="12"/>
      <c r="AV33" s="12"/>
      <c r="AW33" s="12"/>
      <c r="AX33" s="15"/>
      <c r="AY33" s="12"/>
    </row>
    <row r="34" spans="2:51" ht="12.75" hidden="1" customHeight="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3"/>
      <c r="AF34" s="13"/>
      <c r="AG34" s="12"/>
      <c r="AH34" s="14"/>
      <c r="AI34" s="12"/>
      <c r="AJ34" s="12"/>
      <c r="AK34" s="12"/>
      <c r="AL34" s="12"/>
      <c r="AM34" s="12"/>
      <c r="AN34" s="12"/>
      <c r="AO34" s="12"/>
      <c r="AP34" s="12"/>
      <c r="AQ34" s="12"/>
      <c r="AR34" s="12"/>
      <c r="AS34" s="12"/>
      <c r="AT34" s="12"/>
      <c r="AU34" s="12"/>
      <c r="AV34" s="12"/>
      <c r="AW34" s="12"/>
      <c r="AX34" s="15"/>
      <c r="AY34" s="12"/>
    </row>
    <row r="35" spans="2:51" ht="15.6" hidden="1" customHeight="1">
      <c r="F35" s="12"/>
      <c r="G35" s="12"/>
      <c r="H35" s="12"/>
      <c r="I35" s="12"/>
      <c r="J35" s="12"/>
      <c r="K35" s="12"/>
      <c r="L35" s="12"/>
      <c r="M35" s="12"/>
      <c r="N35" s="12"/>
      <c r="O35" s="12"/>
      <c r="P35" s="12"/>
      <c r="Q35" s="12"/>
    </row>
    <row r="36" spans="2:51" ht="15.6" hidden="1" customHeight="1"/>
    <row r="37" spans="2:51" ht="15.6" hidden="1" customHeight="1"/>
    <row r="38" spans="2:51" ht="15.6" hidden="1" customHeight="1"/>
    <row r="39" spans="2:51" ht="15.6" hidden="1" customHeight="1"/>
    <row r="40" spans="2:51" ht="15.6" hidden="1" customHeight="1"/>
    <row r="41" spans="2:51" ht="15" hidden="1"/>
    <row r="42" spans="2:51" ht="15" hidden="1"/>
    <row r="43" spans="2:51" ht="15" hidden="1"/>
    <row r="44" spans="2:51" ht="12.75" hidden="1" customHeight="1">
      <c r="B44" s="12"/>
      <c r="C44" s="12"/>
      <c r="D44" s="12"/>
      <c r="E44" s="12"/>
      <c r="R44" s="12"/>
      <c r="S44" s="12"/>
      <c r="T44" s="12"/>
      <c r="U44" s="12"/>
      <c r="V44" s="12"/>
      <c r="W44" s="12"/>
      <c r="X44" s="12"/>
      <c r="Y44" s="12"/>
      <c r="Z44" s="12"/>
      <c r="AA44" s="12"/>
      <c r="AB44" s="12"/>
      <c r="AC44" s="12"/>
      <c r="AD44" s="12"/>
      <c r="AE44" s="13"/>
      <c r="AF44" s="13"/>
      <c r="AG44" s="12"/>
      <c r="AH44" s="14"/>
      <c r="AI44" s="12"/>
      <c r="AJ44" s="12"/>
      <c r="AK44" s="12"/>
      <c r="AL44" s="12"/>
      <c r="AM44" s="12"/>
      <c r="AN44" s="12"/>
      <c r="AO44" s="12"/>
      <c r="AP44" s="12"/>
      <c r="AQ44" s="12"/>
      <c r="AR44" s="12"/>
      <c r="AS44" s="12"/>
      <c r="AT44" s="12"/>
      <c r="AU44" s="12"/>
      <c r="AV44" s="12"/>
      <c r="AW44" s="12"/>
      <c r="AX44" s="15"/>
      <c r="AY44" s="12"/>
    </row>
    <row r="45" spans="2:51" ht="15" hidden="1">
      <c r="F45" s="12"/>
      <c r="G45" s="12"/>
      <c r="H45" s="12"/>
      <c r="I45" s="12"/>
      <c r="J45" s="12"/>
      <c r="K45" s="12"/>
      <c r="L45" s="12"/>
      <c r="M45" s="12"/>
      <c r="N45" s="12"/>
      <c r="O45" s="12"/>
      <c r="P45" s="12"/>
      <c r="Q45" s="12"/>
    </row>
    <row r="46" spans="2:51" ht="12.75" hidden="1" customHeight="1">
      <c r="B46" s="12"/>
      <c r="C46" s="12"/>
      <c r="D46" s="12"/>
      <c r="E46" s="12"/>
      <c r="R46" s="12"/>
      <c r="S46" s="12"/>
      <c r="T46" s="12"/>
      <c r="U46" s="12"/>
      <c r="V46" s="12"/>
      <c r="W46" s="12"/>
      <c r="X46" s="12"/>
      <c r="Y46" s="12"/>
      <c r="Z46" s="12"/>
      <c r="AA46" s="12"/>
      <c r="AB46" s="12"/>
      <c r="AC46" s="12"/>
      <c r="AD46" s="12"/>
      <c r="AE46" s="13"/>
      <c r="AF46" s="13"/>
      <c r="AG46" s="12"/>
      <c r="AH46" s="14"/>
      <c r="AI46" s="12"/>
      <c r="AJ46" s="12"/>
      <c r="AK46" s="12"/>
      <c r="AL46" s="12"/>
      <c r="AM46" s="12"/>
      <c r="AN46" s="12"/>
      <c r="AO46" s="12"/>
      <c r="AP46" s="12"/>
      <c r="AQ46" s="12"/>
      <c r="AR46" s="12"/>
      <c r="AS46" s="12"/>
      <c r="AT46" s="12"/>
      <c r="AU46" s="12"/>
      <c r="AV46" s="12"/>
      <c r="AW46" s="12"/>
      <c r="AX46" s="15"/>
      <c r="AY46" s="12"/>
    </row>
    <row r="47" spans="2:51" ht="12.75" hidden="1" customHeight="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3"/>
      <c r="AF47" s="13"/>
      <c r="AG47" s="12"/>
      <c r="AH47" s="14"/>
      <c r="AI47" s="12"/>
      <c r="AJ47" s="12"/>
      <c r="AK47" s="12"/>
      <c r="AL47" s="12"/>
      <c r="AM47" s="12"/>
      <c r="AN47" s="12"/>
      <c r="AO47" s="12"/>
      <c r="AP47" s="12"/>
      <c r="AQ47" s="12"/>
      <c r="AR47" s="12"/>
      <c r="AS47" s="12"/>
      <c r="AT47" s="12"/>
      <c r="AU47" s="12"/>
      <c r="AV47" s="12"/>
      <c r="AW47" s="12"/>
      <c r="AX47" s="15"/>
      <c r="AY47" s="12"/>
    </row>
    <row r="48" spans="2:51" ht="12.75" hidden="1"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3"/>
      <c r="AF48" s="13"/>
      <c r="AG48" s="12"/>
      <c r="AH48" s="14"/>
      <c r="AI48" s="12"/>
      <c r="AJ48" s="12"/>
      <c r="AK48" s="12"/>
      <c r="AL48" s="12"/>
      <c r="AM48" s="12"/>
      <c r="AN48" s="12"/>
      <c r="AO48" s="12"/>
      <c r="AP48" s="12"/>
      <c r="AQ48" s="12"/>
      <c r="AR48" s="12"/>
      <c r="AS48" s="12"/>
      <c r="AT48" s="12"/>
      <c r="AU48" s="12"/>
      <c r="AV48" s="12"/>
      <c r="AW48" s="12"/>
      <c r="AX48" s="15"/>
      <c r="AY48" s="12"/>
    </row>
    <row r="49" spans="2:51" ht="15" hidden="1">
      <c r="F49" s="12"/>
      <c r="G49" s="12"/>
      <c r="H49" s="12"/>
      <c r="I49" s="12"/>
      <c r="J49" s="12"/>
      <c r="K49" s="12"/>
      <c r="L49" s="12"/>
      <c r="M49" s="12"/>
      <c r="N49" s="12"/>
      <c r="O49" s="12"/>
      <c r="P49" s="12"/>
      <c r="Q49" s="12"/>
    </row>
    <row r="50" spans="2:51" ht="15" hidden="1"/>
    <row r="51" spans="2:51" ht="15" hidden="1"/>
    <row r="52" spans="2:51" ht="15" hidden="1"/>
    <row r="53" spans="2:51" ht="15" hidden="1"/>
    <row r="54" spans="2:51" ht="15" hidden="1"/>
    <row r="55" spans="2:51" ht="15" hidden="1"/>
    <row r="56" spans="2:51" ht="15" hidden="1"/>
    <row r="57" spans="2:51" ht="15" hidden="1"/>
    <row r="58" spans="2:51" ht="12.75" hidden="1" customHeight="1">
      <c r="B58" s="12"/>
      <c r="C58" s="21"/>
      <c r="D58" s="21"/>
      <c r="E58" s="12"/>
      <c r="R58" s="12"/>
      <c r="S58" s="12"/>
      <c r="T58" s="12"/>
      <c r="U58" s="12"/>
      <c r="V58" s="12"/>
      <c r="W58" s="12"/>
      <c r="X58" s="12"/>
      <c r="Y58" s="12"/>
      <c r="Z58" s="12"/>
      <c r="AA58" s="12"/>
      <c r="AB58" s="12"/>
      <c r="AC58" s="12"/>
      <c r="AD58" s="12"/>
      <c r="AE58" s="13"/>
      <c r="AF58" s="13"/>
      <c r="AG58" s="12"/>
      <c r="AH58" s="14"/>
      <c r="AI58" s="12"/>
      <c r="AJ58" s="12"/>
      <c r="AK58" s="12"/>
      <c r="AL58" s="12"/>
      <c r="AM58" s="12"/>
      <c r="AN58" s="12"/>
      <c r="AO58" s="12"/>
      <c r="AP58" s="12"/>
      <c r="AQ58" s="12"/>
      <c r="AR58" s="12"/>
      <c r="AS58" s="12"/>
      <c r="AT58" s="12"/>
      <c r="AU58" s="12"/>
      <c r="AV58" s="12"/>
      <c r="AW58" s="12"/>
      <c r="AX58" s="15"/>
      <c r="AY58" s="12"/>
    </row>
    <row r="59" spans="2:51" ht="12.75" hidden="1" customHeight="1">
      <c r="B59" s="12"/>
      <c r="C59" s="22"/>
      <c r="D59" s="2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3"/>
      <c r="AF59" s="13"/>
      <c r="AG59" s="12"/>
      <c r="AH59" s="14"/>
      <c r="AI59" s="12"/>
      <c r="AJ59" s="12"/>
      <c r="AK59" s="12"/>
      <c r="AL59" s="12"/>
      <c r="AM59" s="12"/>
      <c r="AN59" s="12"/>
      <c r="AO59" s="12"/>
      <c r="AP59" s="12"/>
      <c r="AQ59" s="12"/>
      <c r="AR59" s="12"/>
      <c r="AS59" s="12"/>
      <c r="AT59" s="12"/>
      <c r="AU59" s="12"/>
      <c r="AV59" s="12"/>
      <c r="AW59" s="12"/>
      <c r="AX59" s="15"/>
      <c r="AY59" s="12"/>
    </row>
    <row r="60" spans="2:51" ht="12.75" hidden="1" customHeight="1">
      <c r="B60" s="12"/>
      <c r="C60" s="21"/>
      <c r="D60" s="2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3"/>
      <c r="AF60" s="13"/>
      <c r="AG60" s="12"/>
      <c r="AH60" s="14"/>
      <c r="AI60" s="12"/>
      <c r="AJ60" s="12"/>
      <c r="AK60" s="12"/>
      <c r="AL60" s="12"/>
      <c r="AM60" s="12"/>
      <c r="AN60" s="12"/>
      <c r="AO60" s="12"/>
      <c r="AP60" s="12"/>
      <c r="AQ60" s="12"/>
      <c r="AR60" s="12"/>
      <c r="AS60" s="12"/>
      <c r="AT60" s="12"/>
      <c r="AU60" s="12"/>
      <c r="AV60" s="12"/>
      <c r="AW60" s="12"/>
      <c r="AX60" s="15"/>
      <c r="AY60" s="12"/>
    </row>
    <row r="61" spans="2:51" ht="15" hidden="1">
      <c r="F61" s="12"/>
      <c r="G61" s="12"/>
      <c r="H61" s="12"/>
      <c r="I61" s="12"/>
      <c r="J61" s="12"/>
      <c r="K61" s="12"/>
      <c r="L61" s="12"/>
      <c r="M61" s="12"/>
      <c r="N61" s="12"/>
      <c r="O61" s="12"/>
      <c r="P61" s="12"/>
      <c r="Q61" s="12"/>
    </row>
    <row r="62" spans="2:51" ht="15" hidden="1"/>
    <row r="63" spans="2:51" ht="15" hidden="1"/>
    <row r="64" spans="2:51" ht="15" hidden="1"/>
    <row r="65" spans="2:51" ht="15" hidden="1"/>
    <row r="66" spans="2:51" ht="15" hidden="1"/>
    <row r="67" spans="2:51" ht="15" hidden="1"/>
    <row r="68" spans="2:51" ht="15" hidden="1"/>
    <row r="69" spans="2:51" ht="15" hidden="1"/>
    <row r="70" spans="2:51" ht="15" hidden="1"/>
    <row r="71" spans="2:51" ht="15" hidden="1"/>
    <row r="72" spans="2:51" ht="15" hidden="1"/>
    <row r="73" spans="2:51" ht="15" hidden="1"/>
    <row r="74" spans="2:51" ht="15" hidden="1"/>
    <row r="75" spans="2:51" ht="15" hidden="1"/>
    <row r="76" spans="2:51" ht="12.75" hidden="1" customHeight="1">
      <c r="B76" s="12"/>
      <c r="C76" s="12"/>
      <c r="D76" s="12"/>
      <c r="E76" s="12"/>
      <c r="R76" s="12"/>
      <c r="S76" s="12"/>
      <c r="T76" s="12"/>
      <c r="U76" s="12"/>
      <c r="V76" s="12"/>
      <c r="W76" s="12"/>
      <c r="X76" s="12"/>
      <c r="Y76" s="12"/>
      <c r="Z76" s="12"/>
      <c r="AA76" s="12"/>
      <c r="AB76" s="12"/>
      <c r="AC76" s="12"/>
      <c r="AD76" s="12"/>
      <c r="AE76" s="13"/>
      <c r="AF76" s="13"/>
      <c r="AG76" s="12"/>
      <c r="AH76" s="14"/>
      <c r="AI76" s="12"/>
      <c r="AJ76" s="12"/>
      <c r="AK76" s="12"/>
      <c r="AL76" s="12"/>
      <c r="AM76" s="12"/>
      <c r="AN76" s="12"/>
      <c r="AO76" s="12"/>
      <c r="AP76" s="12"/>
      <c r="AQ76" s="12"/>
      <c r="AR76" s="12"/>
      <c r="AS76" s="12"/>
      <c r="AT76" s="12"/>
      <c r="AU76" s="12"/>
      <c r="AV76" s="12"/>
      <c r="AW76" s="12"/>
      <c r="AX76" s="15"/>
      <c r="AY76" s="12"/>
    </row>
    <row r="77" spans="2:51" ht="15" hidden="1">
      <c r="F77" s="12"/>
      <c r="G77" s="12"/>
      <c r="H77" s="12"/>
      <c r="I77" s="12"/>
      <c r="J77" s="12"/>
      <c r="K77" s="12"/>
      <c r="L77" s="12"/>
      <c r="M77" s="12"/>
      <c r="N77" s="12"/>
      <c r="O77" s="12"/>
      <c r="P77" s="12"/>
      <c r="Q77" s="12"/>
    </row>
    <row r="78" spans="2:51" ht="15" hidden="1"/>
    <row r="79" spans="2:51" ht="15" hidden="1"/>
    <row r="80" spans="2:51" ht="15" hidden="1"/>
    <row r="81" ht="15" hidden="1"/>
    <row r="82" ht="15" hidden="1"/>
    <row r="83" ht="15" hidden="1"/>
    <row r="84" ht="15" hidden="1"/>
    <row r="85" ht="15" hidden="1"/>
    <row r="86" ht="15" hidden="1"/>
    <row r="87" ht="15" hidden="1"/>
    <row r="88" ht="15" hidden="1"/>
    <row r="89" ht="15" hidden="1"/>
    <row r="90" ht="15" hidden="1"/>
    <row r="91" ht="15" hidden="1"/>
    <row r="92" ht="15" hidden="1"/>
    <row r="93" ht="15" hidden="1"/>
    <row r="94" ht="15" hidden="1"/>
    <row r="95" ht="15" hidden="1"/>
    <row r="96" ht="15" hidden="1"/>
    <row r="97" ht="15" hidden="1"/>
    <row r="98" ht="15" hidden="1"/>
    <row r="99" ht="15" hidden="1"/>
    <row r="100" ht="15" hidden="1"/>
    <row r="101" ht="15" hidden="1"/>
    <row r="102" ht="15" hidden="1"/>
    <row r="103" ht="15" hidden="1"/>
    <row r="104" ht="15" hidden="1"/>
    <row r="105" ht="15" hidden="1"/>
    <row r="106" ht="15" hidden="1"/>
    <row r="107" ht="15" hidden="1"/>
    <row r="108" ht="15" hidden="1"/>
    <row r="109" ht="15" hidden="1"/>
    <row r="110" ht="15" hidden="1"/>
    <row r="111" ht="15" hidden="1"/>
    <row r="112" ht="15" hidden="1"/>
    <row r="113" ht="15" hidden="1"/>
    <row r="114" ht="15" hidden="1"/>
    <row r="115" ht="15" hidden="1"/>
    <row r="116" ht="15" hidden="1"/>
    <row r="117" ht="15" hidden="1"/>
    <row r="118" ht="15" hidden="1"/>
    <row r="119" ht="15" hidden="1"/>
    <row r="120" ht="15" hidden="1"/>
    <row r="121" ht="15" hidden="1"/>
    <row r="122" ht="15" hidden="1"/>
    <row r="123" ht="15" hidden="1"/>
    <row r="124" ht="15" hidden="1"/>
    <row r="125" ht="15" hidden="1"/>
    <row r="126" ht="15" hidden="1"/>
    <row r="127" ht="15" hidden="1"/>
    <row r="128" ht="15" hidden="1"/>
    <row r="129" ht="15" hidden="1"/>
    <row r="130" ht="15" hidden="1"/>
    <row r="131" ht="15" hidden="1"/>
    <row r="132" ht="15" hidden="1"/>
    <row r="133" ht="15" hidden="1"/>
    <row r="134" ht="15" hidden="1"/>
    <row r="135" ht="15" hidden="1"/>
    <row r="136" ht="15" hidden="1"/>
    <row r="137" ht="15" hidden="1"/>
    <row r="138" ht="15" hidden="1"/>
    <row r="139" ht="15" hidden="1"/>
    <row r="140" ht="15" hidden="1"/>
    <row r="141" ht="15" hidden="1"/>
    <row r="142" ht="15" hidden="1"/>
    <row r="143" ht="15" hidden="1"/>
    <row r="144" ht="15" hidden="1"/>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row r="220" ht="15" hidden="1"/>
    <row r="221" ht="15" hidden="1"/>
    <row r="222" ht="15" hidden="1"/>
    <row r="223" ht="15" hidden="1"/>
    <row r="224"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row r="238" ht="15" hidden="1"/>
    <row r="239" ht="15" hidden="1"/>
    <row r="240" ht="15" hidden="1"/>
    <row r="241" spans="2:51" ht="15" hidden="1"/>
    <row r="242" spans="2:51" ht="15" hidden="1"/>
    <row r="243" spans="2:51" ht="15" hidden="1"/>
    <row r="244" spans="2:51" ht="15" hidden="1"/>
    <row r="245" spans="2:51" ht="15" hidden="1"/>
    <row r="246" spans="2:51" ht="15" hidden="1"/>
    <row r="247" spans="2:51" ht="15" hidden="1"/>
    <row r="248" spans="2:51" ht="15" hidden="1"/>
    <row r="249" spans="2:51" ht="15" hidden="1"/>
    <row r="250" spans="2:51" ht="15" hidden="1"/>
    <row r="251" spans="2:51" ht="15" hidden="1"/>
    <row r="252" spans="2:51" ht="15" hidden="1"/>
    <row r="253" spans="2:51" ht="12.75" hidden="1" customHeight="1">
      <c r="B253" s="12"/>
      <c r="C253" s="12"/>
      <c r="D253" s="12"/>
      <c r="E253" s="12"/>
      <c r="R253" s="12"/>
      <c r="S253" s="12"/>
      <c r="T253" s="12"/>
      <c r="U253" s="12"/>
      <c r="V253" s="12"/>
      <c r="W253" s="12"/>
      <c r="X253" s="12"/>
      <c r="Y253" s="12"/>
      <c r="Z253" s="12"/>
      <c r="AA253" s="12"/>
      <c r="AB253" s="12"/>
      <c r="AC253" s="12"/>
      <c r="AD253" s="12"/>
      <c r="AE253" s="13"/>
      <c r="AF253" s="13"/>
      <c r="AG253" s="12"/>
      <c r="AH253" s="14"/>
      <c r="AI253" s="12"/>
      <c r="AJ253" s="12"/>
      <c r="AK253" s="12"/>
      <c r="AL253" s="12"/>
      <c r="AM253" s="12"/>
      <c r="AN253" s="12"/>
      <c r="AO253" s="12"/>
      <c r="AP253" s="12"/>
      <c r="AQ253" s="12"/>
      <c r="AR253" s="12"/>
      <c r="AS253" s="12"/>
      <c r="AT253" s="12"/>
      <c r="AU253" s="12"/>
      <c r="AV253" s="12"/>
      <c r="AW253" s="12"/>
      <c r="AX253" s="15"/>
      <c r="AY253" s="12"/>
    </row>
    <row r="254" spans="2:51" ht="15" hidden="1">
      <c r="F254" s="12"/>
      <c r="G254" s="12"/>
      <c r="H254" s="12"/>
      <c r="I254" s="12"/>
      <c r="J254" s="12"/>
      <c r="K254" s="12"/>
      <c r="L254" s="12"/>
      <c r="M254" s="12"/>
      <c r="N254" s="12"/>
      <c r="O254" s="12"/>
      <c r="P254" s="12"/>
      <c r="Q254" s="12"/>
    </row>
    <row r="255" spans="2:51" ht="15" hidden="1"/>
    <row r="256" spans="2:51" ht="15" hidden="1"/>
    <row r="257" spans="2:51" ht="15" hidden="1"/>
    <row r="258" spans="2:51" ht="15" hidden="1"/>
    <row r="259" spans="2:51" ht="15" hidden="1"/>
    <row r="260" spans="2:51" ht="15" hidden="1"/>
    <row r="261" spans="2:51" ht="15" hidden="1"/>
    <row r="262" spans="2:51" ht="15" hidden="1"/>
    <row r="263" spans="2:51" ht="15" hidden="1"/>
    <row r="264" spans="2:51" ht="15" hidden="1"/>
    <row r="265" spans="2:51" ht="15" hidden="1"/>
    <row r="266" spans="2:51" ht="15" hidden="1"/>
    <row r="267" spans="2:51" ht="15" hidden="1"/>
    <row r="268" spans="2:51" ht="12.75" hidden="1" customHeight="1">
      <c r="B268" s="12"/>
      <c r="C268" s="12"/>
      <c r="D268" s="12"/>
      <c r="E268" s="12"/>
      <c r="R268" s="12"/>
      <c r="S268" s="12"/>
      <c r="T268" s="12"/>
      <c r="U268" s="12"/>
      <c r="V268" s="12"/>
      <c r="W268" s="12"/>
      <c r="X268" s="12"/>
      <c r="Y268" s="12"/>
      <c r="Z268" s="12"/>
      <c r="AA268" s="12"/>
      <c r="AB268" s="12"/>
      <c r="AC268" s="12"/>
      <c r="AD268" s="12"/>
      <c r="AE268" s="13"/>
      <c r="AF268" s="13"/>
      <c r="AG268" s="12"/>
      <c r="AH268" s="14"/>
      <c r="AI268" s="12"/>
      <c r="AJ268" s="12"/>
      <c r="AK268" s="12"/>
      <c r="AL268" s="12"/>
      <c r="AM268" s="12"/>
      <c r="AN268" s="12"/>
      <c r="AO268" s="12"/>
      <c r="AP268" s="12"/>
      <c r="AQ268" s="12"/>
      <c r="AR268" s="12"/>
      <c r="AS268" s="12"/>
      <c r="AT268" s="12"/>
      <c r="AU268" s="12"/>
      <c r="AV268" s="12"/>
      <c r="AW268" s="12"/>
      <c r="AX268" s="15"/>
      <c r="AY268" s="12"/>
    </row>
    <row r="269" spans="2:51" ht="12.75" hidden="1" customHeight="1">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3"/>
      <c r="AF269" s="13"/>
      <c r="AG269" s="12"/>
      <c r="AH269" s="14"/>
      <c r="AI269" s="12"/>
      <c r="AJ269" s="12"/>
      <c r="AK269" s="12"/>
      <c r="AL269" s="12"/>
      <c r="AM269" s="12"/>
      <c r="AN269" s="12"/>
      <c r="AO269" s="12"/>
      <c r="AP269" s="12"/>
      <c r="AQ269" s="12"/>
      <c r="AR269" s="12"/>
      <c r="AS269" s="12"/>
      <c r="AT269" s="12"/>
      <c r="AU269" s="12"/>
      <c r="AV269" s="12"/>
      <c r="AW269" s="12"/>
      <c r="AX269" s="15"/>
      <c r="AY269" s="12"/>
    </row>
    <row r="270" spans="2:51" ht="15" hidden="1">
      <c r="F270" s="12"/>
      <c r="G270" s="12"/>
      <c r="H270" s="12"/>
      <c r="I270" s="12"/>
      <c r="J270" s="12"/>
      <c r="K270" s="12"/>
      <c r="L270" s="12"/>
      <c r="M270" s="12"/>
      <c r="N270" s="12"/>
      <c r="O270" s="12"/>
      <c r="P270" s="12"/>
      <c r="Q270" s="12"/>
    </row>
    <row r="271" spans="2:51" ht="15" hidden="1"/>
    <row r="272" spans="2:51" ht="15" hidden="1"/>
    <row r="273" spans="2:51" ht="15" hidden="1"/>
    <row r="274" spans="2:51" ht="15" hidden="1"/>
    <row r="275" spans="2:51" ht="15" hidden="1"/>
    <row r="276" spans="2:51" ht="12.75" hidden="1" customHeight="1">
      <c r="B276" s="12"/>
      <c r="C276" s="12"/>
      <c r="D276" s="12"/>
      <c r="E276" s="12"/>
      <c r="R276" s="12"/>
      <c r="S276" s="12"/>
      <c r="T276" s="12"/>
      <c r="U276" s="12"/>
      <c r="V276" s="12"/>
      <c r="W276" s="12"/>
      <c r="X276" s="12"/>
      <c r="Y276" s="12"/>
      <c r="Z276" s="12"/>
      <c r="AA276" s="12"/>
      <c r="AB276" s="12"/>
      <c r="AC276" s="12"/>
      <c r="AD276" s="12"/>
      <c r="AE276" s="13"/>
      <c r="AF276" s="13"/>
      <c r="AG276" s="12"/>
      <c r="AH276" s="14"/>
      <c r="AI276" s="12"/>
      <c r="AJ276" s="12"/>
      <c r="AK276" s="12"/>
      <c r="AL276" s="12"/>
      <c r="AM276" s="12"/>
      <c r="AN276" s="12"/>
      <c r="AO276" s="12"/>
      <c r="AP276" s="12"/>
      <c r="AQ276" s="12"/>
      <c r="AR276" s="12"/>
      <c r="AS276" s="12"/>
      <c r="AT276" s="12"/>
      <c r="AU276" s="12"/>
      <c r="AV276" s="12"/>
      <c r="AW276" s="12"/>
      <c r="AX276" s="15"/>
      <c r="AY276" s="12"/>
    </row>
    <row r="277" spans="2:51" ht="12.75" hidden="1" customHeight="1">
      <c r="B277" s="12"/>
      <c r="C277" s="12"/>
      <c r="D277" s="12"/>
      <c r="E277" s="12"/>
      <c r="F277" s="23">
        <v>0.2</v>
      </c>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3"/>
      <c r="AF277" s="13"/>
      <c r="AG277" s="12"/>
      <c r="AH277" s="14"/>
      <c r="AI277" s="12"/>
      <c r="AJ277" s="12"/>
      <c r="AK277" s="12"/>
      <c r="AL277" s="12"/>
      <c r="AM277" s="12"/>
      <c r="AN277" s="12"/>
      <c r="AO277" s="12"/>
      <c r="AP277" s="12"/>
      <c r="AQ277" s="12"/>
      <c r="AR277" s="12"/>
      <c r="AS277" s="12"/>
      <c r="AT277" s="12"/>
      <c r="AU277" s="12"/>
      <c r="AV277" s="12"/>
      <c r="AW277" s="12"/>
      <c r="AX277" s="15"/>
      <c r="AY277" s="12"/>
    </row>
    <row r="278" spans="2:51" ht="12.75" hidden="1" customHeight="1">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3"/>
      <c r="AF278" s="13"/>
      <c r="AG278" s="12"/>
      <c r="AH278" s="14"/>
      <c r="AI278" s="12"/>
      <c r="AJ278" s="12"/>
      <c r="AK278" s="12"/>
      <c r="AL278" s="12"/>
      <c r="AM278" s="12"/>
      <c r="AN278" s="12"/>
      <c r="AO278" s="12"/>
      <c r="AP278" s="12"/>
      <c r="AQ278" s="12"/>
      <c r="AR278" s="12"/>
      <c r="AS278" s="12"/>
      <c r="AT278" s="12"/>
      <c r="AU278" s="12"/>
      <c r="AV278" s="12"/>
      <c r="AW278" s="12"/>
      <c r="AX278" s="15"/>
      <c r="AY278" s="12"/>
    </row>
    <row r="279" spans="2:51" ht="15" hidden="1">
      <c r="F279" s="12"/>
      <c r="G279" s="12"/>
      <c r="H279" s="12"/>
      <c r="I279" s="12"/>
      <c r="J279" s="12"/>
      <c r="K279" s="12"/>
      <c r="L279" s="12"/>
      <c r="M279" s="12"/>
      <c r="N279" s="12"/>
      <c r="O279" s="12"/>
      <c r="P279" s="12"/>
      <c r="Q279" s="12"/>
    </row>
    <row r="280" spans="2:51" ht="15" hidden="1"/>
    <row r="281" spans="2:51" ht="15" hidden="1"/>
    <row r="282" spans="2:51" ht="15" hidden="1"/>
    <row r="283" spans="2:51" ht="15" hidden="1"/>
    <row r="284" spans="2:51" ht="15" hidden="1"/>
    <row r="285" spans="2:51" ht="15" hidden="1"/>
    <row r="286" spans="2:51" ht="15" hidden="1"/>
    <row r="287" spans="2:51" ht="15" hidden="1"/>
    <row r="288" spans="2:51" ht="15" hidden="1"/>
    <row r="289" ht="15" hidden="1"/>
    <row r="290" ht="15" hidden="1"/>
    <row r="291" ht="15" hidden="1"/>
    <row r="292" ht="15" hidden="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 hidden="1" customHeight="1"/>
    <row r="927" ht="15"/>
    <row r="928" ht="15"/>
    <row r="929" ht="15"/>
    <row r="930" ht="15"/>
    <row r="931" ht="15.6" customHeight="1"/>
    <row r="932" ht="15.6" customHeight="1"/>
    <row r="933" ht="15.6" customHeight="1"/>
    <row r="934" ht="15.6" customHeight="1"/>
    <row r="935" ht="15.6" customHeight="1"/>
    <row r="936" ht="15.6" customHeight="1"/>
    <row r="937" ht="15.6" customHeight="1"/>
    <row r="938" ht="15.6" customHeight="1"/>
    <row r="939" ht="15.6" customHeight="1"/>
    <row r="940" ht="15.6" customHeight="1"/>
    <row r="941" ht="15.6" customHeight="1"/>
    <row r="942" ht="15.6" customHeight="1"/>
    <row r="943" ht="15.6" customHeight="1"/>
    <row r="944" ht="15.6" customHeight="1"/>
    <row r="945" ht="15.6" customHeight="1"/>
    <row r="946" ht="15.6" customHeight="1"/>
    <row r="947" ht="15.6" customHeight="1"/>
    <row r="948" ht="15.6" customHeight="1"/>
    <row r="949" ht="15.6" customHeight="1"/>
    <row r="950" ht="15.6" customHeight="1"/>
    <row r="951" ht="15.6" customHeight="1"/>
    <row r="952" ht="15.6" customHeight="1"/>
    <row r="953" ht="15.6" customHeight="1"/>
    <row r="954" ht="15.6" customHeight="1"/>
    <row r="955" ht="15.6" customHeight="1"/>
    <row r="956" ht="15.6" customHeight="1"/>
    <row r="957" ht="15.6" customHeight="1"/>
    <row r="958" ht="15.6" customHeight="1"/>
    <row r="959" ht="15.6" customHeight="1"/>
    <row r="960" ht="15.6" customHeight="1"/>
    <row r="961" ht="15.6" customHeight="1"/>
    <row r="962" ht="15.6" customHeight="1"/>
    <row r="963" ht="15.6" customHeight="1"/>
    <row r="964" ht="15.6" customHeight="1"/>
    <row r="965" ht="15.6" customHeight="1"/>
    <row r="966" ht="15.6" customHeight="1"/>
    <row r="967" ht="15.6" customHeight="1"/>
    <row r="968" ht="15.6" customHeight="1"/>
    <row r="969" ht="15.6" customHeight="1"/>
    <row r="970" ht="15.6" customHeight="1"/>
    <row r="971" ht="15.6" customHeight="1"/>
    <row r="972" ht="15.6" customHeight="1"/>
    <row r="973" ht="15.6" customHeight="1"/>
    <row r="974" ht="15.6" customHeight="1"/>
    <row r="975" ht="15.6" customHeight="1"/>
    <row r="976" ht="15.6" customHeight="1"/>
    <row r="977" ht="15.6" customHeight="1"/>
    <row r="978" ht="15.6" customHeight="1"/>
    <row r="979" ht="15.6" customHeight="1"/>
    <row r="980" ht="15.6" customHeight="1"/>
    <row r="981" ht="15.6" customHeight="1"/>
    <row r="982" ht="15.6" customHeight="1"/>
    <row r="983" ht="15.6" customHeight="1"/>
    <row r="984" ht="15.6" customHeight="1"/>
    <row r="985" ht="15.6" customHeight="1"/>
    <row r="986" ht="15.6" customHeight="1"/>
    <row r="987" ht="15.6" customHeight="1"/>
    <row r="988" ht="15.6" customHeight="1"/>
    <row r="989" ht="15.6" customHeight="1"/>
    <row r="990" ht="15.6" customHeight="1"/>
    <row r="991" ht="15.6" customHeight="1"/>
    <row r="992" ht="15.6" customHeight="1"/>
    <row r="993" ht="15.6" customHeight="1"/>
    <row r="994" ht="15.6" customHeight="1"/>
    <row r="995" ht="15.6" customHeight="1"/>
    <row r="996" ht="15.6" customHeight="1"/>
    <row r="997" ht="15.6" customHeight="1"/>
    <row r="998" ht="15.6" customHeight="1"/>
    <row r="999" ht="15.6" customHeight="1"/>
    <row r="1000" ht="15.6" customHeight="1"/>
    <row r="1001" ht="15.6" customHeight="1"/>
    <row r="1002" ht="15.6" customHeight="1"/>
    <row r="1003" ht="15.6" customHeight="1"/>
    <row r="1004" ht="15.6" customHeight="1"/>
    <row r="1005" ht="15.6" customHeight="1"/>
    <row r="1006" ht="15.6" customHeight="1"/>
    <row r="1007" ht="15.6" customHeight="1"/>
    <row r="1008" ht="15.6" customHeight="1"/>
    <row r="1009" ht="15.6" customHeight="1"/>
    <row r="1010" ht="15.6" customHeight="1"/>
    <row r="1011" ht="15.6" customHeight="1"/>
    <row r="1012" ht="15.6" customHeight="1"/>
    <row r="1013" ht="15.6" customHeight="1"/>
    <row r="1014" ht="15.6" customHeight="1"/>
    <row r="1015" ht="15.6" customHeight="1"/>
    <row r="1016" ht="15.6" customHeight="1"/>
    <row r="1017" ht="15.6" customHeight="1"/>
    <row r="1018" ht="15.6" customHeight="1"/>
    <row r="1019" ht="15.6" customHeight="1"/>
    <row r="1020" ht="15.6" customHeight="1"/>
    <row r="1021" ht="15.6" customHeight="1"/>
    <row r="1022" ht="15.6" customHeight="1"/>
    <row r="1023" ht="15.6" customHeight="1"/>
    <row r="1024" ht="15.6" customHeight="1"/>
    <row r="1025" ht="15.6" customHeight="1"/>
    <row r="1026" ht="15.6" customHeight="1"/>
    <row r="1027" ht="15.6" customHeight="1"/>
    <row r="1028" ht="15.6" customHeight="1"/>
    <row r="1029" ht="15.6" customHeight="1"/>
    <row r="1030" ht="15.6" customHeight="1"/>
    <row r="1031" ht="15.6" customHeight="1"/>
    <row r="1032" ht="15.6" customHeight="1"/>
    <row r="1033" ht="15.6" customHeight="1"/>
    <row r="1034" ht="15.6" customHeight="1"/>
    <row r="1035" ht="15.6" customHeight="1"/>
  </sheetData>
  <mergeCells count="85">
    <mergeCell ref="B3:AY3"/>
    <mergeCell ref="B22:D22"/>
    <mergeCell ref="AV8:AV12"/>
    <mergeCell ref="AY8:AY12"/>
    <mergeCell ref="Z8:Z12"/>
    <mergeCell ref="AA8:AA12"/>
    <mergeCell ref="AG8:AG12"/>
    <mergeCell ref="AH8:AH12"/>
    <mergeCell ref="AL8:AL12"/>
    <mergeCell ref="AQ8:AQ12"/>
    <mergeCell ref="T8:T12"/>
    <mergeCell ref="U8:U12"/>
    <mergeCell ref="V8:V12"/>
    <mergeCell ref="E16:M16"/>
    <mergeCell ref="B8:B12"/>
    <mergeCell ref="C8:C12"/>
    <mergeCell ref="D8:D12"/>
    <mergeCell ref="T4:AA4"/>
    <mergeCell ref="AB4:AY4"/>
    <mergeCell ref="B2:AY2"/>
    <mergeCell ref="B21:D21"/>
    <mergeCell ref="S8:S12"/>
    <mergeCell ref="I8:I12"/>
    <mergeCell ref="J8:J12"/>
    <mergeCell ref="K8:K12"/>
    <mergeCell ref="L8:L12"/>
    <mergeCell ref="M8:M12"/>
    <mergeCell ref="AS6:AW6"/>
    <mergeCell ref="AL7:AM7"/>
    <mergeCell ref="AQ7:AR7"/>
    <mergeCell ref="AV7:AW7"/>
    <mergeCell ref="AI6:AM6"/>
    <mergeCell ref="AN6:AR6"/>
    <mergeCell ref="B23:D23"/>
    <mergeCell ref="B24:D24"/>
    <mergeCell ref="B25:D25"/>
    <mergeCell ref="B4:S4"/>
    <mergeCell ref="B17:D17"/>
    <mergeCell ref="E17:M17"/>
    <mergeCell ref="B18:D18"/>
    <mergeCell ref="E18:M18"/>
    <mergeCell ref="B19:D19"/>
    <mergeCell ref="B20:D20"/>
    <mergeCell ref="B14:D14"/>
    <mergeCell ref="E14:L14"/>
    <mergeCell ref="B15:D15"/>
    <mergeCell ref="E15:M15"/>
    <mergeCell ref="B16:D16"/>
    <mergeCell ref="AE6:AE7"/>
    <mergeCell ref="R6:R7"/>
    <mergeCell ref="S6:S7"/>
    <mergeCell ref="T6:T7"/>
    <mergeCell ref="U6:U7"/>
    <mergeCell ref="V6:V7"/>
    <mergeCell ref="W6:W7"/>
    <mergeCell ref="AC6:AC7"/>
    <mergeCell ref="E8:E12"/>
    <mergeCell ref="F8:F12"/>
    <mergeCell ref="G8:G12"/>
    <mergeCell ref="AD6:AD7"/>
    <mergeCell ref="W8:W10"/>
    <mergeCell ref="X8:X12"/>
    <mergeCell ref="Y8:Y12"/>
    <mergeCell ref="N8:N12"/>
    <mergeCell ref="O8:O12"/>
    <mergeCell ref="P8:P12"/>
    <mergeCell ref="Q8:Q12"/>
    <mergeCell ref="R8:R12"/>
    <mergeCell ref="H8:H12"/>
    <mergeCell ref="B5:AH5"/>
    <mergeCell ref="AI5:AW5"/>
    <mergeCell ref="AX5:AX7"/>
    <mergeCell ref="AY5:AY7"/>
    <mergeCell ref="B6:B7"/>
    <mergeCell ref="C6:C7"/>
    <mergeCell ref="D6:D7"/>
    <mergeCell ref="E6:E7"/>
    <mergeCell ref="F6:Q6"/>
    <mergeCell ref="AF6:AF7"/>
    <mergeCell ref="AG6:AH6"/>
    <mergeCell ref="X6:X7"/>
    <mergeCell ref="Y6:Y7"/>
    <mergeCell ref="Z6:Z7"/>
    <mergeCell ref="AA6:AA7"/>
    <mergeCell ref="AB6:AB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41"/>
  <sheetViews>
    <sheetView topLeftCell="AC19" zoomScale="50" zoomScaleNormal="50" workbookViewId="0">
      <selection activeCell="AB4" sqref="AB4:AZ4"/>
    </sheetView>
  </sheetViews>
  <sheetFormatPr baseColWidth="10" defaultRowHeight="15"/>
  <cols>
    <col min="2" max="2" width="27.7109375" customWidth="1"/>
    <col min="3" max="3" width="23.7109375" customWidth="1"/>
    <col min="4" max="4" width="20.7109375" customWidth="1"/>
    <col min="5" max="5" width="21.42578125" customWidth="1"/>
    <col min="18" max="18" width="27.28515625" customWidth="1"/>
    <col min="19" max="19" width="21.5703125" customWidth="1"/>
    <col min="20" max="20" width="30" customWidth="1"/>
    <col min="21" max="21" width="36" customWidth="1"/>
    <col min="22" max="22" width="16.140625" customWidth="1"/>
    <col min="23" max="23" width="28" customWidth="1"/>
    <col min="24" max="24" width="16" customWidth="1"/>
    <col min="25" max="25" width="18.5703125" customWidth="1"/>
    <col min="26" max="26" width="15.42578125" customWidth="1"/>
    <col min="27" max="27" width="19" customWidth="1"/>
    <col min="28" max="28" width="19.42578125" customWidth="1"/>
    <col min="29" max="29" width="21.7109375" customWidth="1"/>
    <col min="30" max="30" width="30.28515625" customWidth="1"/>
    <col min="33" max="33" width="17.7109375" customWidth="1"/>
    <col min="34" max="34" width="13.42578125" customWidth="1"/>
    <col min="35" max="35" width="14.7109375" customWidth="1"/>
    <col min="51" max="51" width="19.7109375" customWidth="1"/>
    <col min="52" max="52" width="26" customWidth="1"/>
  </cols>
  <sheetData>
    <row r="1" spans="2:53" ht="15.75" thickBot="1"/>
    <row r="2" spans="2:53" ht="194.25" customHeight="1" thickBot="1">
      <c r="B2" s="106"/>
      <c r="C2" s="107"/>
      <c r="D2" s="1113" t="s">
        <v>148</v>
      </c>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08"/>
      <c r="BA2" s="109"/>
    </row>
    <row r="3" spans="2:53" ht="35.25" thickBot="1">
      <c r="B3" s="712" t="s">
        <v>155</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3"/>
      <c r="BA3" s="109"/>
    </row>
    <row r="4" spans="2:53" ht="35.25" thickBot="1">
      <c r="B4" s="712" t="s">
        <v>146</v>
      </c>
      <c r="C4" s="713"/>
      <c r="D4" s="713"/>
      <c r="E4" s="713"/>
      <c r="F4" s="713"/>
      <c r="G4" s="713"/>
      <c r="H4" s="713"/>
      <c r="I4" s="713"/>
      <c r="J4" s="713"/>
      <c r="K4" s="713"/>
      <c r="L4" s="713"/>
      <c r="M4" s="713"/>
      <c r="N4" s="713"/>
      <c r="O4" s="713"/>
      <c r="P4" s="713"/>
      <c r="Q4" s="713"/>
      <c r="R4" s="713"/>
      <c r="S4" s="714"/>
      <c r="T4" s="722" t="s">
        <v>147</v>
      </c>
      <c r="U4" s="723"/>
      <c r="V4" s="723"/>
      <c r="W4" s="723"/>
      <c r="X4" s="723"/>
      <c r="Y4" s="723"/>
      <c r="Z4" s="723"/>
      <c r="AA4" s="724"/>
      <c r="AB4" s="722" t="s">
        <v>688</v>
      </c>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1"/>
      <c r="BA4" s="109"/>
    </row>
    <row r="5" spans="2:53" ht="24" thickBot="1">
      <c r="B5" s="1115" t="s">
        <v>0</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7"/>
      <c r="AJ5" s="1118" t="s">
        <v>1</v>
      </c>
      <c r="AK5" s="1116"/>
      <c r="AL5" s="1116"/>
      <c r="AM5" s="1116"/>
      <c r="AN5" s="1116"/>
      <c r="AO5" s="1116"/>
      <c r="AP5" s="1116"/>
      <c r="AQ5" s="1116"/>
      <c r="AR5" s="1116"/>
      <c r="AS5" s="1116"/>
      <c r="AT5" s="1116"/>
      <c r="AU5" s="1119"/>
      <c r="AV5" s="1119"/>
      <c r="AW5" s="1119"/>
      <c r="AX5" s="1119"/>
      <c r="AY5" s="1120" t="s">
        <v>2</v>
      </c>
      <c r="AZ5" s="1123" t="s">
        <v>3</v>
      </c>
      <c r="BA5" s="109"/>
    </row>
    <row r="6" spans="2:53" ht="17.25" thickTop="1" thickBot="1">
      <c r="B6" s="1126" t="s">
        <v>4</v>
      </c>
      <c r="C6" s="1108" t="s">
        <v>5</v>
      </c>
      <c r="D6" s="1108" t="s">
        <v>6</v>
      </c>
      <c r="E6" s="1104" t="s">
        <v>7</v>
      </c>
      <c r="F6" s="1129" t="s">
        <v>8</v>
      </c>
      <c r="G6" s="1130"/>
      <c r="H6" s="1130"/>
      <c r="I6" s="1130"/>
      <c r="J6" s="1130"/>
      <c r="K6" s="1130"/>
      <c r="L6" s="1130"/>
      <c r="M6" s="1130"/>
      <c r="N6" s="1130"/>
      <c r="O6" s="1130"/>
      <c r="P6" s="1130"/>
      <c r="Q6" s="1130"/>
      <c r="R6" s="1110" t="s">
        <v>9</v>
      </c>
      <c r="S6" s="1110" t="s">
        <v>10</v>
      </c>
      <c r="T6" s="1110" t="s">
        <v>11</v>
      </c>
      <c r="U6" s="1110" t="s">
        <v>12</v>
      </c>
      <c r="V6" s="1104" t="s">
        <v>13</v>
      </c>
      <c r="W6" s="1106" t="s">
        <v>14</v>
      </c>
      <c r="X6" s="1108" t="s">
        <v>15</v>
      </c>
      <c r="Y6" s="1106" t="s">
        <v>16</v>
      </c>
      <c r="Z6" s="1104" t="s">
        <v>156</v>
      </c>
      <c r="AA6" s="1104" t="s">
        <v>17</v>
      </c>
      <c r="AB6" s="1106" t="s">
        <v>18</v>
      </c>
      <c r="AC6" s="1108" t="s">
        <v>19</v>
      </c>
      <c r="AD6" s="1106" t="s">
        <v>20</v>
      </c>
      <c r="AE6" s="1110" t="s">
        <v>15</v>
      </c>
      <c r="AF6" s="1108" t="s">
        <v>21</v>
      </c>
      <c r="AG6" s="1108" t="s">
        <v>157</v>
      </c>
      <c r="AH6" s="1131" t="s">
        <v>22</v>
      </c>
      <c r="AI6" s="1130"/>
      <c r="AJ6" s="1129" t="s">
        <v>23</v>
      </c>
      <c r="AK6" s="1132"/>
      <c r="AL6" s="1132"/>
      <c r="AM6" s="1132"/>
      <c r="AN6" s="1133"/>
      <c r="AO6" s="1129" t="s">
        <v>24</v>
      </c>
      <c r="AP6" s="1132"/>
      <c r="AQ6" s="1132"/>
      <c r="AR6" s="1132"/>
      <c r="AS6" s="1134"/>
      <c r="AT6" s="1129">
        <v>2022</v>
      </c>
      <c r="AU6" s="1132"/>
      <c r="AV6" s="1132"/>
      <c r="AW6" s="1132"/>
      <c r="AX6" s="1130"/>
      <c r="AY6" s="1121"/>
      <c r="AZ6" s="1124"/>
      <c r="BA6" s="109"/>
    </row>
    <row r="7" spans="2:53" ht="76.5" customHeight="1" thickTop="1" thickBot="1">
      <c r="B7" s="1127"/>
      <c r="C7" s="1105"/>
      <c r="D7" s="1105"/>
      <c r="E7" s="1105"/>
      <c r="F7" s="110">
        <v>1</v>
      </c>
      <c r="G7" s="111">
        <v>2</v>
      </c>
      <c r="H7" s="111">
        <v>3</v>
      </c>
      <c r="I7" s="111">
        <v>4</v>
      </c>
      <c r="J7" s="112">
        <v>5</v>
      </c>
      <c r="K7" s="113">
        <v>6</v>
      </c>
      <c r="L7" s="111">
        <v>7</v>
      </c>
      <c r="M7" s="113">
        <v>8</v>
      </c>
      <c r="N7" s="111">
        <v>9</v>
      </c>
      <c r="O7" s="114">
        <v>10</v>
      </c>
      <c r="P7" s="110">
        <v>11</v>
      </c>
      <c r="Q7" s="113">
        <v>12</v>
      </c>
      <c r="R7" s="1111"/>
      <c r="S7" s="1111"/>
      <c r="T7" s="1111"/>
      <c r="U7" s="1111"/>
      <c r="V7" s="1105"/>
      <c r="W7" s="1128"/>
      <c r="X7" s="1109"/>
      <c r="Y7" s="1128"/>
      <c r="Z7" s="1105"/>
      <c r="AA7" s="1105"/>
      <c r="AB7" s="1107"/>
      <c r="AC7" s="1109"/>
      <c r="AD7" s="1107"/>
      <c r="AE7" s="1111"/>
      <c r="AF7" s="1112"/>
      <c r="AG7" s="1109"/>
      <c r="AH7" s="115" t="s">
        <v>25</v>
      </c>
      <c r="AI7" s="116" t="s">
        <v>26</v>
      </c>
      <c r="AJ7" s="117" t="s">
        <v>27</v>
      </c>
      <c r="AK7" s="117" t="s">
        <v>28</v>
      </c>
      <c r="AL7" s="117" t="s">
        <v>29</v>
      </c>
      <c r="AM7" s="1102" t="s">
        <v>30</v>
      </c>
      <c r="AN7" s="1103"/>
      <c r="AO7" s="118" t="s">
        <v>27</v>
      </c>
      <c r="AP7" s="118" t="s">
        <v>28</v>
      </c>
      <c r="AQ7" s="118" t="s">
        <v>29</v>
      </c>
      <c r="AR7" s="1102" t="s">
        <v>30</v>
      </c>
      <c r="AS7" s="1103"/>
      <c r="AT7" s="117" t="s">
        <v>27</v>
      </c>
      <c r="AU7" s="117" t="s">
        <v>28</v>
      </c>
      <c r="AV7" s="117" t="s">
        <v>29</v>
      </c>
      <c r="AW7" s="1102" t="s">
        <v>30</v>
      </c>
      <c r="AX7" s="1103"/>
      <c r="AY7" s="1122"/>
      <c r="AZ7" s="1125"/>
      <c r="BA7" s="109"/>
    </row>
    <row r="8" spans="2:53" ht="90.75" thickBot="1">
      <c r="B8" s="1095" t="s">
        <v>158</v>
      </c>
      <c r="C8" s="1098" t="s">
        <v>31</v>
      </c>
      <c r="D8" s="1078" t="s">
        <v>159</v>
      </c>
      <c r="E8" s="1078" t="s">
        <v>32</v>
      </c>
      <c r="F8" s="1078"/>
      <c r="G8" s="1078" t="s">
        <v>160</v>
      </c>
      <c r="H8" s="1078"/>
      <c r="I8" s="1078" t="s">
        <v>160</v>
      </c>
      <c r="J8" s="1078"/>
      <c r="K8" s="1078"/>
      <c r="L8" s="1078"/>
      <c r="M8" s="1078" t="s">
        <v>160</v>
      </c>
      <c r="N8" s="1078"/>
      <c r="O8" s="1078"/>
      <c r="P8" s="1078"/>
      <c r="Q8" s="1078"/>
      <c r="R8" s="1077" t="s">
        <v>161</v>
      </c>
      <c r="S8" s="1077" t="s">
        <v>162</v>
      </c>
      <c r="T8" s="1078" t="s">
        <v>163</v>
      </c>
      <c r="U8" s="1078" t="s">
        <v>164</v>
      </c>
      <c r="V8" s="1078" t="s">
        <v>165</v>
      </c>
      <c r="W8" s="1077" t="s">
        <v>166</v>
      </c>
      <c r="X8" s="1077" t="s">
        <v>167</v>
      </c>
      <c r="Y8" s="1094" t="s">
        <v>168</v>
      </c>
      <c r="Z8" s="1094"/>
      <c r="AA8" s="1078" t="s">
        <v>169</v>
      </c>
      <c r="AB8" s="1078" t="s">
        <v>170</v>
      </c>
      <c r="AC8" s="119" t="s">
        <v>171</v>
      </c>
      <c r="AD8" s="119" t="s">
        <v>172</v>
      </c>
      <c r="AE8" s="120" t="s">
        <v>173</v>
      </c>
      <c r="AF8" s="120">
        <v>1</v>
      </c>
      <c r="AG8" s="121">
        <v>1</v>
      </c>
      <c r="AH8" s="1078"/>
      <c r="AI8" s="1058" t="s">
        <v>160</v>
      </c>
      <c r="AJ8" s="122">
        <f>'[1]Unida. Pedag. Licenciatu'!T28/'[1]Unida. Pedag. Licenciatu'!F28</f>
        <v>0</v>
      </c>
      <c r="AK8" s="123">
        <f>'[1]Unida. Pedag. Licenciatu'!W28/'[1]Unida. Pedag. Licenciatu'!F28</f>
        <v>0</v>
      </c>
      <c r="AL8" s="123">
        <f>'[1]Unida. Pedag. Licenciatu'!Y28</f>
        <v>0</v>
      </c>
      <c r="AM8" s="1073">
        <f>AVERAGE(AL8:AL12)</f>
        <v>0.13200000000000001</v>
      </c>
      <c r="AN8" s="124">
        <f>+AM8</f>
        <v>0.13200000000000001</v>
      </c>
      <c r="AO8" s="125">
        <f>'[1]Unida. Pedag. Licenciatu'!AE28/'[1]Unida. Pedag. Licenciatu'!F28</f>
        <v>0</v>
      </c>
      <c r="AP8" s="126">
        <f>'[1]Unida. Pedag. Licenciatu'!AH28/'[1]Unida. Pedag. Licenciatu'!F28</f>
        <v>0</v>
      </c>
      <c r="AQ8" s="127">
        <f>'[1]Unida. Pedag. Licenciatu'!AJ28</f>
        <v>0</v>
      </c>
      <c r="AR8" s="1089">
        <f>AVERAGE(AQ8:AQ12)</f>
        <v>0.20531666666666668</v>
      </c>
      <c r="AS8" s="128">
        <f>+AR8</f>
        <v>0.20531666666666668</v>
      </c>
      <c r="AT8" s="122">
        <f>'[1]Unida. Pedag. Licenciatu'!AP28/'[1]Unida. Pedag. Licenciatu'!F28</f>
        <v>0</v>
      </c>
      <c r="AU8" s="123">
        <f>'[1]Unida. Pedag. Licenciatu'!AS28/'[1]Unida. Pedag. Licenciatu'!F28</f>
        <v>0</v>
      </c>
      <c r="AV8" s="129">
        <f>'[1]Unida. Pedag. Licenciatu'!AU28</f>
        <v>0</v>
      </c>
      <c r="AW8" s="1074">
        <f>AVERAGE(AV8:AV12)</f>
        <v>0</v>
      </c>
      <c r="AX8" s="128">
        <f>+AW8</f>
        <v>0</v>
      </c>
      <c r="AY8" s="130">
        <f t="shared" ref="AY8:AY45" si="0">IF((+AG8+AL8+AQ8+AV8)&gt;=1,1,(AG8+AL8+AQ8+AV8))</f>
        <v>1</v>
      </c>
      <c r="AZ8" s="1092" t="s">
        <v>174</v>
      </c>
      <c r="BA8" s="109" t="str">
        <f>IF(AY8&gt;100%,"malo"," ")</f>
        <v xml:space="preserve"> </v>
      </c>
    </row>
    <row r="9" spans="2:53" ht="105">
      <c r="B9" s="1096"/>
      <c r="C9" s="1099"/>
      <c r="D9" s="1040"/>
      <c r="E9" s="1040"/>
      <c r="F9" s="1040"/>
      <c r="G9" s="1040"/>
      <c r="H9" s="1040"/>
      <c r="I9" s="1040"/>
      <c r="J9" s="1040"/>
      <c r="K9" s="1040"/>
      <c r="L9" s="1040"/>
      <c r="M9" s="1040"/>
      <c r="N9" s="1040"/>
      <c r="O9" s="1040"/>
      <c r="P9" s="1040"/>
      <c r="Q9" s="1040"/>
      <c r="R9" s="1077"/>
      <c r="S9" s="1077"/>
      <c r="T9" s="1040"/>
      <c r="U9" s="1040"/>
      <c r="V9" s="1040"/>
      <c r="W9" s="1077"/>
      <c r="X9" s="1077"/>
      <c r="Y9" s="1077"/>
      <c r="Z9" s="1077"/>
      <c r="AA9" s="1040"/>
      <c r="AB9" s="1040"/>
      <c r="AC9" s="119" t="s">
        <v>175</v>
      </c>
      <c r="AD9" s="119" t="s">
        <v>176</v>
      </c>
      <c r="AE9" s="120" t="s">
        <v>177</v>
      </c>
      <c r="AF9" s="120">
        <v>1</v>
      </c>
      <c r="AG9" s="121">
        <v>0.55000000000000004</v>
      </c>
      <c r="AH9" s="1040"/>
      <c r="AI9" s="1084"/>
      <c r="AJ9" s="131">
        <f>'[1]Unida. Pedag. Licenciatu'!T29/'[1]Unida. Pedag. Licenciatu'!F29</f>
        <v>7.0000000000000007E-2</v>
      </c>
      <c r="AK9" s="123">
        <f>'[1]Unida. Pedag. Licenciatu'!W29/'[1]Unida. Pedag. Licenciatu'!F29</f>
        <v>0.05</v>
      </c>
      <c r="AL9" s="123">
        <f>'[1]Unida. Pedag. Licenciatu'!Y29</f>
        <v>0.12000000000000001</v>
      </c>
      <c r="AM9" s="1073"/>
      <c r="AN9" s="132"/>
      <c r="AO9" s="133">
        <f>'[1]Unida. Pedag. Licenciatu'!AE29/'[1]Unida. Pedag. Licenciatu'!F29</f>
        <v>8.2500000000000004E-2</v>
      </c>
      <c r="AP9" s="126">
        <f>'[1]Unida. Pedag. Licenciatu'!AH29/'[1]Unida. Pedag. Licenciatu'!F29</f>
        <v>0.15</v>
      </c>
      <c r="AQ9" s="127">
        <f>'[1]Unida. Pedag. Licenciatu'!AJ29</f>
        <v>0.23249999999999998</v>
      </c>
      <c r="AR9" s="1090"/>
      <c r="AS9" s="134"/>
      <c r="AT9" s="122">
        <f>'[1]Unida. Pedag. Licenciatu'!AP29/'[1]Unida. Pedag. Licenciatu'!F29</f>
        <v>0</v>
      </c>
      <c r="AU9" s="123">
        <f>'[1]Unida. Pedag. Licenciatu'!AS29/'[1]Unida. Pedag. Licenciatu'!F29</f>
        <v>0</v>
      </c>
      <c r="AV9" s="129">
        <f>'[1]Unida. Pedag. Licenciatu'!AU29</f>
        <v>0</v>
      </c>
      <c r="AW9" s="1075"/>
      <c r="AX9" s="134"/>
      <c r="AY9" s="130">
        <f t="shared" si="0"/>
        <v>0.90250000000000008</v>
      </c>
      <c r="AZ9" s="1092"/>
      <c r="BA9" s="109" t="str">
        <f t="shared" ref="BA9:BA72" si="1">IF(AY9&gt;100%,"malo"," ")</f>
        <v xml:space="preserve"> </v>
      </c>
    </row>
    <row r="10" spans="2:53" ht="90">
      <c r="B10" s="1096"/>
      <c r="C10" s="1099"/>
      <c r="D10" s="1040"/>
      <c r="E10" s="1040"/>
      <c r="F10" s="1040"/>
      <c r="G10" s="1040"/>
      <c r="H10" s="1040"/>
      <c r="I10" s="1040"/>
      <c r="J10" s="1040"/>
      <c r="K10" s="1040"/>
      <c r="L10" s="1040"/>
      <c r="M10" s="1040"/>
      <c r="N10" s="1040"/>
      <c r="O10" s="1040"/>
      <c r="P10" s="1040"/>
      <c r="Q10" s="1040"/>
      <c r="R10" s="1077"/>
      <c r="S10" s="1077"/>
      <c r="T10" s="1040"/>
      <c r="U10" s="1040"/>
      <c r="V10" s="1040"/>
      <c r="W10" s="1077"/>
      <c r="X10" s="1077"/>
      <c r="Y10" s="1077"/>
      <c r="Z10" s="1077"/>
      <c r="AA10" s="1040"/>
      <c r="AB10" s="1040"/>
      <c r="AC10" s="119" t="s">
        <v>178</v>
      </c>
      <c r="AD10" s="119" t="s">
        <v>179</v>
      </c>
      <c r="AE10" s="120" t="s">
        <v>177</v>
      </c>
      <c r="AF10" s="135">
        <v>200</v>
      </c>
      <c r="AG10" s="121">
        <v>0</v>
      </c>
      <c r="AH10" s="1040"/>
      <c r="AI10" s="1084"/>
      <c r="AJ10" s="122">
        <f>'[1]Unida. Pedag. Licenciatu'!T30/'[1]Unida. Pedag. Licenciatu'!F30</f>
        <v>0</v>
      </c>
      <c r="AK10" s="123">
        <f>'[1]Unida. Pedag. Licenciatu'!W30/'[1]Unida. Pedag. Licenciatu'!F30</f>
        <v>0.14000000000000001</v>
      </c>
      <c r="AL10" s="123">
        <f>'[1]Unida. Pedag. Licenciatu'!Y30</f>
        <v>0.14000000000000001</v>
      </c>
      <c r="AM10" s="1073"/>
      <c r="AN10" s="136"/>
      <c r="AO10" s="133">
        <f>'[1]Unida. Pedag. Licenciatu'!AE30/'[1]Unida. Pedag. Licenciatu'!F30</f>
        <v>0</v>
      </c>
      <c r="AP10" s="126">
        <f>'[1]Unida. Pedag. Licenciatu'!AH30/'[1]Unida. Pedag. Licenciatu'!F30</f>
        <v>0.35</v>
      </c>
      <c r="AQ10" s="127">
        <f>'[1]Unida. Pedag. Licenciatu'!AJ30</f>
        <v>0.35</v>
      </c>
      <c r="AR10" s="1090"/>
      <c r="AS10" s="134"/>
      <c r="AT10" s="122">
        <f>'[1]Unida. Pedag. Licenciatu'!AP30/'[1]Unida. Pedag. Licenciatu'!F30</f>
        <v>0</v>
      </c>
      <c r="AU10" s="123">
        <f>'[1]Unida. Pedag. Licenciatu'!AS30/'[1]Unida. Pedag. Licenciatu'!F30</f>
        <v>0</v>
      </c>
      <c r="AV10" s="129">
        <f>'[1]Unida. Pedag. Licenciatu'!AU30</f>
        <v>0</v>
      </c>
      <c r="AW10" s="1075"/>
      <c r="AX10" s="134"/>
      <c r="AY10" s="130">
        <f t="shared" si="0"/>
        <v>0.49</v>
      </c>
      <c r="AZ10" s="1092"/>
      <c r="BA10" s="137"/>
    </row>
    <row r="11" spans="2:53" ht="120">
      <c r="B11" s="1096"/>
      <c r="C11" s="1099"/>
      <c r="D11" s="1040"/>
      <c r="E11" s="1040"/>
      <c r="F11" s="1040"/>
      <c r="G11" s="1040"/>
      <c r="H11" s="1040"/>
      <c r="I11" s="1040"/>
      <c r="J11" s="1040"/>
      <c r="K11" s="1040"/>
      <c r="L11" s="1040"/>
      <c r="M11" s="1040"/>
      <c r="N11" s="1040"/>
      <c r="O11" s="1040"/>
      <c r="P11" s="1040"/>
      <c r="Q11" s="1040"/>
      <c r="R11" s="1077"/>
      <c r="S11" s="1077"/>
      <c r="T11" s="1040"/>
      <c r="U11" s="1040"/>
      <c r="V11" s="1040"/>
      <c r="W11" s="138" t="s">
        <v>180</v>
      </c>
      <c r="X11" s="1077"/>
      <c r="Y11" s="1077"/>
      <c r="Z11" s="1077"/>
      <c r="AA11" s="1040"/>
      <c r="AB11" s="1040"/>
      <c r="AC11" s="119" t="s">
        <v>181</v>
      </c>
      <c r="AD11" s="119" t="s">
        <v>182</v>
      </c>
      <c r="AE11" s="120" t="s">
        <v>177</v>
      </c>
      <c r="AF11" s="120">
        <v>4</v>
      </c>
      <c r="AG11" s="121">
        <v>0.01</v>
      </c>
      <c r="AH11" s="1040"/>
      <c r="AI11" s="1084"/>
      <c r="AJ11" s="131">
        <f>'[1]Unida. Pedag. Licenciatu'!T31/'[1]Unida. Pedag. Licenciatu'!F31</f>
        <v>0</v>
      </c>
      <c r="AK11" s="123">
        <f>'[1]Unida. Pedag. Licenciatu'!W31/'[1]Unida. Pedag. Licenciatu'!F31</f>
        <v>0.25</v>
      </c>
      <c r="AL11" s="123">
        <f>'[1]Unida. Pedag. Licenciatu'!Y31</f>
        <v>0.25</v>
      </c>
      <c r="AM11" s="1073"/>
      <c r="AN11" s="136"/>
      <c r="AO11" s="133">
        <f>'[1]Unida. Pedag. Licenciatu'!AE31/'[1]Unida. Pedag. Licenciatu'!F31</f>
        <v>0.19725000000000001</v>
      </c>
      <c r="AP11" s="126">
        <f>'[1]Unida. Pedag. Licenciatu'!AH31/'[1]Unida. Pedag. Licenciatu'!F31</f>
        <v>3.7499999999999999E-2</v>
      </c>
      <c r="AQ11" s="127">
        <f>'[1]Unida. Pedag. Licenciatu'!AJ31</f>
        <v>0.23475000000000001</v>
      </c>
      <c r="AR11" s="1090"/>
      <c r="AS11" s="134"/>
      <c r="AT11" s="122">
        <f>'[1]Unida. Pedag. Licenciatu'!AP31/'[1]Unida. Pedag. Licenciatu'!F31</f>
        <v>0</v>
      </c>
      <c r="AU11" s="123">
        <f>'[1]Unida. Pedag. Licenciatu'!AS31/'[1]Unida. Pedag. Licenciatu'!F31</f>
        <v>0</v>
      </c>
      <c r="AV11" s="129">
        <f>'[1]Unida. Pedag. Licenciatu'!AU31</f>
        <v>0</v>
      </c>
      <c r="AW11" s="1075"/>
      <c r="AX11" s="134"/>
      <c r="AY11" s="130">
        <f t="shared" si="0"/>
        <v>0.49475000000000002</v>
      </c>
      <c r="AZ11" s="1092"/>
      <c r="BA11" s="109" t="str">
        <f t="shared" si="1"/>
        <v xml:space="preserve"> </v>
      </c>
    </row>
    <row r="12" spans="2:53" ht="150.75" thickBot="1">
      <c r="B12" s="1096"/>
      <c r="C12" s="1099"/>
      <c r="D12" s="1040"/>
      <c r="E12" s="1040"/>
      <c r="F12" s="1040"/>
      <c r="G12" s="1040"/>
      <c r="H12" s="1040"/>
      <c r="I12" s="1040"/>
      <c r="J12" s="1040"/>
      <c r="K12" s="1040"/>
      <c r="L12" s="1040"/>
      <c r="M12" s="1040"/>
      <c r="N12" s="1040"/>
      <c r="O12" s="1040"/>
      <c r="P12" s="1040"/>
      <c r="Q12" s="1040"/>
      <c r="R12" s="1078"/>
      <c r="S12" s="1078"/>
      <c r="T12" s="1040"/>
      <c r="U12" s="1040"/>
      <c r="V12" s="1040"/>
      <c r="W12" s="139"/>
      <c r="X12" s="1078"/>
      <c r="Y12" s="1078"/>
      <c r="Z12" s="1078"/>
      <c r="AA12" s="1040"/>
      <c r="AB12" s="1040"/>
      <c r="AC12" s="119" t="s">
        <v>183</v>
      </c>
      <c r="AD12" s="119" t="s">
        <v>184</v>
      </c>
      <c r="AE12" s="120" t="s">
        <v>177</v>
      </c>
      <c r="AF12" s="120">
        <v>3</v>
      </c>
      <c r="AG12" s="121">
        <v>0.18</v>
      </c>
      <c r="AH12" s="1040"/>
      <c r="AI12" s="1084"/>
      <c r="AJ12" s="122">
        <f>'[1]Unida. Pedag. Licenciatu'!T32/'[1]Unida. Pedag. Licenciatu'!F32</f>
        <v>6.6666666666666666E-2</v>
      </c>
      <c r="AK12" s="123">
        <f>'[1]Unida. Pedag. Licenciatu'!W32/'[1]Unida. Pedag. Licenciatu'!F32</f>
        <v>8.3333333333333329E-2</v>
      </c>
      <c r="AL12" s="123">
        <f>'[1]Unida. Pedag. Licenciatu'!Y32</f>
        <v>0.15</v>
      </c>
      <c r="AM12" s="1073"/>
      <c r="AN12" s="140"/>
      <c r="AO12" s="133">
        <f>'[1]Unida. Pedag. Licenciatu'!AE32/'[1]Unida. Pedag. Licenciatu'!F32</f>
        <v>0.20933333333333334</v>
      </c>
      <c r="AP12" s="126">
        <f>'[1]Unida. Pedag. Licenciatu'!AH32/'[1]Unida. Pedag. Licenciatu'!F32</f>
        <v>0</v>
      </c>
      <c r="AQ12" s="127">
        <f>'[1]Unida. Pedag. Licenciatu'!AJ32</f>
        <v>0.20933333333333334</v>
      </c>
      <c r="AR12" s="1091"/>
      <c r="AS12" s="134"/>
      <c r="AT12" s="122">
        <f>'[1]Unida. Pedag. Licenciatu'!AP32/'[1]Unida. Pedag. Licenciatu'!F32</f>
        <v>0</v>
      </c>
      <c r="AU12" s="123">
        <f>'[1]Unida. Pedag. Licenciatu'!AS32/'[1]Unida. Pedag. Licenciatu'!F32</f>
        <v>0</v>
      </c>
      <c r="AV12" s="129">
        <f>'[1]Unida. Pedag. Licenciatu'!AU32</f>
        <v>0</v>
      </c>
      <c r="AW12" s="1076"/>
      <c r="AX12" s="134"/>
      <c r="AY12" s="130">
        <f t="shared" si="0"/>
        <v>0.53933333333333333</v>
      </c>
      <c r="AZ12" s="1093"/>
      <c r="BA12" s="109"/>
    </row>
    <row r="13" spans="2:53" ht="409.6" thickBot="1">
      <c r="B13" s="1096"/>
      <c r="C13" s="1100"/>
      <c r="D13" s="814"/>
      <c r="E13" s="1040"/>
      <c r="F13" s="141"/>
      <c r="G13" s="141"/>
      <c r="H13" s="142" t="s">
        <v>160</v>
      </c>
      <c r="I13" s="142" t="s">
        <v>160</v>
      </c>
      <c r="J13" s="142"/>
      <c r="K13" s="142"/>
      <c r="L13" s="142"/>
      <c r="M13" s="142" t="s">
        <v>160</v>
      </c>
      <c r="N13" s="141"/>
      <c r="O13" s="141"/>
      <c r="P13" s="141"/>
      <c r="Q13" s="141"/>
      <c r="R13" s="142" t="s">
        <v>185</v>
      </c>
      <c r="S13" s="142" t="s">
        <v>186</v>
      </c>
      <c r="T13" s="142" t="s">
        <v>187</v>
      </c>
      <c r="U13" s="142" t="s">
        <v>188</v>
      </c>
      <c r="V13" s="142" t="s">
        <v>189</v>
      </c>
      <c r="W13" s="142" t="s">
        <v>190</v>
      </c>
      <c r="X13" s="142" t="s">
        <v>167</v>
      </c>
      <c r="Y13" s="142" t="s">
        <v>191</v>
      </c>
      <c r="Z13" s="142"/>
      <c r="AA13" s="142" t="s">
        <v>192</v>
      </c>
      <c r="AB13" s="142" t="s">
        <v>193</v>
      </c>
      <c r="AC13" s="142" t="s">
        <v>194</v>
      </c>
      <c r="AD13" s="142" t="s">
        <v>195</v>
      </c>
      <c r="AE13" s="142" t="s">
        <v>196</v>
      </c>
      <c r="AF13" s="142">
        <v>100</v>
      </c>
      <c r="AG13" s="121">
        <v>0.4</v>
      </c>
      <c r="AH13" s="142" t="s">
        <v>160</v>
      </c>
      <c r="AI13" s="143"/>
      <c r="AJ13" s="144">
        <f>+'[1]Plan. Forma. Desarro. Profesora'!T28/'[1]Plan. Forma. Desarro. Profesora'!F28</f>
        <v>0.15</v>
      </c>
      <c r="AK13" s="145">
        <f>+'[1]Plan. Forma. Desarro. Profesora'!W28/'[1]Plan. Forma. Desarro. Profesora'!F28</f>
        <v>0.05</v>
      </c>
      <c r="AL13" s="145">
        <f>'[1]Plan. Forma. Desarro. Profesora'!Y28</f>
        <v>0.2</v>
      </c>
      <c r="AM13" s="146">
        <f>AVERAGE(AL13)</f>
        <v>0.2</v>
      </c>
      <c r="AN13" s="147">
        <f>+AM13</f>
        <v>0.2</v>
      </c>
      <c r="AO13" s="144">
        <f>+'[1]Plan. Forma. Desarro. Profesora'!AE28/'[1]Plan. Forma. Desarro. Profesora'!F28</f>
        <v>0.22</v>
      </c>
      <c r="AP13" s="145">
        <f>+'[1]Plan. Forma. Desarro. Profesora'!AH28/'[1]Plan. Forma. Desarro. Profesora'!F28</f>
        <v>0.18</v>
      </c>
      <c r="AQ13" s="148">
        <f>'[1]Plan. Forma. Desarro. Profesora'!AJ28</f>
        <v>0.4</v>
      </c>
      <c r="AR13" s="149">
        <f>AVERAGE(AQ13)</f>
        <v>0.4</v>
      </c>
      <c r="AS13" s="150">
        <f>+AR13</f>
        <v>0.4</v>
      </c>
      <c r="AT13" s="144">
        <f>+'[1]Plan. Forma. Desarro. Profesora'!AP28/'[1]Plan. Forma. Desarro. Profesora'!F28</f>
        <v>0</v>
      </c>
      <c r="AU13" s="145">
        <f>+'[1]Plan. Forma. Desarro. Profesora'!AS28/'[1]Plan. Forma. Desarro. Profesora'!F28</f>
        <v>0</v>
      </c>
      <c r="AV13" s="148">
        <f>'[1]Plan. Forma. Desarro. Profesora'!AU28</f>
        <v>0</v>
      </c>
      <c r="AW13" s="149">
        <f>AVERAGE(AV13)</f>
        <v>0</v>
      </c>
      <c r="AX13" s="150">
        <f>+AW13</f>
        <v>0</v>
      </c>
      <c r="AY13" s="130">
        <f t="shared" si="0"/>
        <v>1</v>
      </c>
      <c r="AZ13" s="151" t="s">
        <v>197</v>
      </c>
      <c r="BA13" s="109" t="str">
        <f t="shared" si="1"/>
        <v xml:space="preserve"> </v>
      </c>
    </row>
    <row r="14" spans="2:53" ht="75.75" thickBot="1">
      <c r="B14" s="1096"/>
      <c r="C14" s="1100"/>
      <c r="D14" s="814"/>
      <c r="E14" s="1040"/>
      <c r="F14" s="1040"/>
      <c r="G14" s="1040" t="s">
        <v>160</v>
      </c>
      <c r="H14" s="1040"/>
      <c r="I14" s="1040"/>
      <c r="J14" s="1040"/>
      <c r="K14" s="1040"/>
      <c r="L14" s="1040"/>
      <c r="M14" s="1040"/>
      <c r="N14" s="1040"/>
      <c r="O14" s="1040"/>
      <c r="P14" s="1040"/>
      <c r="Q14" s="1040"/>
      <c r="R14" s="1040" t="s">
        <v>198</v>
      </c>
      <c r="S14" s="1040" t="s">
        <v>199</v>
      </c>
      <c r="T14" s="1040" t="s">
        <v>200</v>
      </c>
      <c r="U14" s="1040" t="s">
        <v>201</v>
      </c>
      <c r="V14" s="1040" t="s">
        <v>202</v>
      </c>
      <c r="W14" s="1040" t="s">
        <v>203</v>
      </c>
      <c r="X14" s="1040" t="s">
        <v>167</v>
      </c>
      <c r="Y14" s="1040" t="s">
        <v>204</v>
      </c>
      <c r="Z14" s="1040"/>
      <c r="AA14" s="1040" t="s">
        <v>205</v>
      </c>
      <c r="AB14" s="142" t="s">
        <v>206</v>
      </c>
      <c r="AC14" s="142" t="s">
        <v>207</v>
      </c>
      <c r="AD14" s="142" t="s">
        <v>208</v>
      </c>
      <c r="AE14" s="142" t="s">
        <v>173</v>
      </c>
      <c r="AF14" s="142">
        <v>150</v>
      </c>
      <c r="AG14" s="121">
        <v>0.4</v>
      </c>
      <c r="AH14" s="1040"/>
      <c r="AI14" s="1084" t="s">
        <v>160</v>
      </c>
      <c r="AJ14" s="152">
        <f>+'[1]Programa FISH'!T28/'[1]Programa FISH'!F28</f>
        <v>0</v>
      </c>
      <c r="AK14" s="153">
        <f>+'[1]Programa FISH'!W28/'[1]Programa FISH'!F28</f>
        <v>0.2</v>
      </c>
      <c r="AL14" s="153">
        <f>+'[1]Programa FISH'!Y28</f>
        <v>0.2</v>
      </c>
      <c r="AM14" s="1059">
        <f>AVERAGE(AL14:AL15)</f>
        <v>0.19</v>
      </c>
      <c r="AN14" s="154">
        <f>+AM14</f>
        <v>0.19</v>
      </c>
      <c r="AO14" s="152">
        <f>+'[1]Programa FISH'!AE28/'[1]Programa FISH'!F28</f>
        <v>0.12</v>
      </c>
      <c r="AP14" s="153">
        <f>+'[1]Programa FISH'!AH28/'[1]Programa FISH'!F28</f>
        <v>0.12</v>
      </c>
      <c r="AQ14" s="155">
        <f>+'[1]Programa FISH'!AJ28</f>
        <v>0.24</v>
      </c>
      <c r="AR14" s="1062">
        <f>AVERAGE(AQ14:AQ15)</f>
        <v>0.28000000000000003</v>
      </c>
      <c r="AS14" s="154">
        <f>+AR14</f>
        <v>0.28000000000000003</v>
      </c>
      <c r="AT14" s="152">
        <f>+'[1]Programa FISH'!AP28/'[1]Programa FISH'!F28</f>
        <v>0</v>
      </c>
      <c r="AU14" s="153">
        <f>+'[1]Programa FISH'!AS28/'[1]Programa FISH'!F28</f>
        <v>0</v>
      </c>
      <c r="AV14" s="155">
        <f>+'[1]Programa FISH'!AU28</f>
        <v>0</v>
      </c>
      <c r="AW14" s="1062">
        <f>AVERAGE(AV14:AV15)</f>
        <v>0</v>
      </c>
      <c r="AX14" s="156">
        <f>+AW14</f>
        <v>0</v>
      </c>
      <c r="AY14" s="130">
        <f t="shared" si="0"/>
        <v>0.84000000000000008</v>
      </c>
      <c r="AZ14" s="1065" t="s">
        <v>174</v>
      </c>
      <c r="BA14" s="109" t="str">
        <f t="shared" si="1"/>
        <v xml:space="preserve"> </v>
      </c>
    </row>
    <row r="15" spans="2:53" ht="45.75" thickBot="1">
      <c r="B15" s="1096"/>
      <c r="C15" s="1100"/>
      <c r="D15" s="814"/>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42" t="s">
        <v>209</v>
      </c>
      <c r="AC15" s="142" t="s">
        <v>210</v>
      </c>
      <c r="AD15" s="142" t="s">
        <v>211</v>
      </c>
      <c r="AE15" s="142" t="s">
        <v>196</v>
      </c>
      <c r="AF15" s="142">
        <v>100</v>
      </c>
      <c r="AG15" s="121">
        <v>0.5</v>
      </c>
      <c r="AH15" s="1040"/>
      <c r="AI15" s="1084"/>
      <c r="AJ15" s="157">
        <f>+'[1]Programa FISH'!T29/'[1]Programa FISH'!F29</f>
        <v>0</v>
      </c>
      <c r="AK15" s="158">
        <f>+'[1]Programa FISH'!W29/'[1]Programa FISH'!F29</f>
        <v>0.18</v>
      </c>
      <c r="AL15" s="158">
        <f>+'[1]Programa FISH'!Y29</f>
        <v>0.18</v>
      </c>
      <c r="AM15" s="1088"/>
      <c r="AN15" s="159"/>
      <c r="AO15" s="157">
        <f>+'[1]Programa FISH'!AE29/'[1]Programa FISH'!F29</f>
        <v>0.1</v>
      </c>
      <c r="AP15" s="158">
        <f>+'[1]Programa FISH'!AH29/'[1]Programa FISH'!F29</f>
        <v>0.22</v>
      </c>
      <c r="AQ15" s="160">
        <f>+'[1]Programa FISH'!AJ29</f>
        <v>0.32</v>
      </c>
      <c r="AR15" s="1064"/>
      <c r="AS15" s="159"/>
      <c r="AT15" s="157">
        <f>+'[1]Programa FISH'!AP29/'[1]Programa FISH'!F29</f>
        <v>0</v>
      </c>
      <c r="AU15" s="158">
        <f>+'[1]Programa FISH'!AS29/'[1]Programa FISH'!F29</f>
        <v>0</v>
      </c>
      <c r="AV15" s="160">
        <f>+'[1]Programa FISH'!AU29</f>
        <v>0</v>
      </c>
      <c r="AW15" s="1064"/>
      <c r="AX15" s="161"/>
      <c r="AY15" s="130">
        <f t="shared" si="0"/>
        <v>1</v>
      </c>
      <c r="AZ15" s="1065"/>
      <c r="BA15" s="109" t="str">
        <f t="shared" si="1"/>
        <v xml:space="preserve"> </v>
      </c>
    </row>
    <row r="16" spans="2:53" ht="105.75" thickBot="1">
      <c r="B16" s="1096"/>
      <c r="C16" s="1100"/>
      <c r="D16" s="814"/>
      <c r="E16" s="1040"/>
      <c r="F16" s="1040"/>
      <c r="G16" s="1040" t="s">
        <v>160</v>
      </c>
      <c r="H16" s="1040"/>
      <c r="I16" s="1040" t="s">
        <v>160</v>
      </c>
      <c r="J16" s="1040" t="s">
        <v>160</v>
      </c>
      <c r="K16" s="1040"/>
      <c r="L16" s="1040"/>
      <c r="M16" s="1040"/>
      <c r="N16" s="1040"/>
      <c r="O16" s="1040"/>
      <c r="P16" s="1040"/>
      <c r="Q16" s="1040"/>
      <c r="R16" s="1040" t="s">
        <v>212</v>
      </c>
      <c r="S16" s="1040" t="s">
        <v>213</v>
      </c>
      <c r="T16" s="1040" t="s">
        <v>214</v>
      </c>
      <c r="U16" s="1040" t="s">
        <v>215</v>
      </c>
      <c r="V16" s="1040" t="s">
        <v>33</v>
      </c>
      <c r="W16" s="1040" t="s">
        <v>216</v>
      </c>
      <c r="X16" s="1040" t="s">
        <v>167</v>
      </c>
      <c r="Y16" s="1040" t="s">
        <v>217</v>
      </c>
      <c r="Z16" s="1040"/>
      <c r="AA16" s="1040" t="s">
        <v>34</v>
      </c>
      <c r="AB16" s="142" t="s">
        <v>218</v>
      </c>
      <c r="AC16" s="142" t="s">
        <v>219</v>
      </c>
      <c r="AD16" s="142" t="s">
        <v>220</v>
      </c>
      <c r="AE16" s="162" t="s">
        <v>173</v>
      </c>
      <c r="AF16" s="142">
        <v>400</v>
      </c>
      <c r="AG16" s="121">
        <v>0.2475</v>
      </c>
      <c r="AH16" s="1040"/>
      <c r="AI16" s="1084" t="s">
        <v>160</v>
      </c>
      <c r="AJ16" s="122">
        <f>+'[1]Progama. Bilinguis'!T28/'[1]Progama. Bilinguis'!F28</f>
        <v>2.5000000000000001E-2</v>
      </c>
      <c r="AK16" s="123">
        <f>+'[1]Progama. Bilinguis'!W28/'[1]Progama. Bilinguis'!F28</f>
        <v>0</v>
      </c>
      <c r="AL16" s="123">
        <f>+'[1]Progama. Bilinguis'!Y28</f>
        <v>2.5000000000000001E-2</v>
      </c>
      <c r="AM16" s="1087">
        <f>AVERAGE(AL16:AL18)</f>
        <v>3.7777777777777778E-2</v>
      </c>
      <c r="AN16" s="163">
        <f>+AM16</f>
        <v>3.7777777777777778E-2</v>
      </c>
      <c r="AO16" s="122">
        <f>+'[1]Progama. Bilinguis'!AE28/'[1]Progama. Bilinguis'!F28</f>
        <v>0</v>
      </c>
      <c r="AP16" s="123">
        <f>+'[1]Progama. Bilinguis'!AH28/'[1]Progama. Bilinguis'!F28</f>
        <v>0</v>
      </c>
      <c r="AQ16" s="129">
        <f>+'[1]Progama. Bilinguis'!AJ28</f>
        <v>0</v>
      </c>
      <c r="AR16" s="1062">
        <f>AVERAGE(AQ16:AQ18)</f>
        <v>5.6666666666666671E-2</v>
      </c>
      <c r="AS16" s="164">
        <f>+AR16</f>
        <v>5.6666666666666671E-2</v>
      </c>
      <c r="AT16" s="122">
        <f>+'[1]Progama. Bilinguis'!AP28/'[1]Progama. Bilinguis'!F28</f>
        <v>0</v>
      </c>
      <c r="AU16" s="123">
        <f>+'[1]Progama. Bilinguis'!AS28/'[1]Progama. Bilinguis'!F28</f>
        <v>0</v>
      </c>
      <c r="AV16" s="129">
        <f>+'[1]Progama. Bilinguis'!AU28</f>
        <v>0</v>
      </c>
      <c r="AW16" s="1062">
        <f>AVERAGE(AV16:AV18)</f>
        <v>0</v>
      </c>
      <c r="AX16" s="165">
        <f>+AW16</f>
        <v>0</v>
      </c>
      <c r="AY16" s="130">
        <f t="shared" si="0"/>
        <v>0.27250000000000002</v>
      </c>
      <c r="AZ16" s="1065" t="s">
        <v>174</v>
      </c>
      <c r="BA16" s="109" t="str">
        <f t="shared" si="1"/>
        <v xml:space="preserve"> </v>
      </c>
    </row>
    <row r="17" spans="2:53" ht="75.75" thickBot="1">
      <c r="B17" s="1096"/>
      <c r="C17" s="1100"/>
      <c r="D17" s="814"/>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42" t="s">
        <v>221</v>
      </c>
      <c r="AC17" s="142" t="s">
        <v>222</v>
      </c>
      <c r="AD17" s="142" t="s">
        <v>223</v>
      </c>
      <c r="AE17" s="162" t="s">
        <v>173</v>
      </c>
      <c r="AF17" s="142">
        <v>3000</v>
      </c>
      <c r="AG17" s="121">
        <v>0.39</v>
      </c>
      <c r="AH17" s="1040"/>
      <c r="AI17" s="1084"/>
      <c r="AJ17" s="166">
        <f>+'[1]Progama. Bilinguis'!T29/'[1]Progama. Bilinguis'!F29</f>
        <v>0</v>
      </c>
      <c r="AK17" s="167">
        <f>+'[1]Progama. Bilinguis'!W29/'[1]Progama. Bilinguis'!F29</f>
        <v>8.8333333333333333E-2</v>
      </c>
      <c r="AL17" s="123">
        <f>+'[1]Progama. Bilinguis'!Y29</f>
        <v>8.8333333333333333E-2</v>
      </c>
      <c r="AM17" s="1060"/>
      <c r="AN17" s="161"/>
      <c r="AO17" s="122">
        <f>+'[1]Progama. Bilinguis'!AE29/'[1]Progama. Bilinguis'!F29</f>
        <v>8.3666666666666667E-2</v>
      </c>
      <c r="AP17" s="123">
        <f>+'[1]Progama. Bilinguis'!AH29/'[1]Progama. Bilinguis'!F29</f>
        <v>8.6333333333333331E-2</v>
      </c>
      <c r="AQ17" s="129">
        <f>+'[1]Progama. Bilinguis'!AJ29</f>
        <v>0.17</v>
      </c>
      <c r="AR17" s="1063"/>
      <c r="AS17" s="168"/>
      <c r="AT17" s="122">
        <f>+'[1]Progama. Bilinguis'!AP29/'[1]Progama. Bilinguis'!F29</f>
        <v>0</v>
      </c>
      <c r="AU17" s="123">
        <f>+'[1]Progama. Bilinguis'!AS29/'[1]Progama. Bilinguis'!F29</f>
        <v>0</v>
      </c>
      <c r="AV17" s="129">
        <f>+'[1]Progama. Bilinguis'!AU29</f>
        <v>0</v>
      </c>
      <c r="AW17" s="1063"/>
      <c r="AX17" s="134"/>
      <c r="AY17" s="130">
        <f t="shared" si="0"/>
        <v>0.64833333333333332</v>
      </c>
      <c r="AZ17" s="1065"/>
      <c r="BA17" s="109" t="str">
        <f t="shared" si="1"/>
        <v xml:space="preserve"> </v>
      </c>
    </row>
    <row r="18" spans="2:53" ht="105.75" thickBot="1">
      <c r="B18" s="1096"/>
      <c r="C18" s="1100"/>
      <c r="D18" s="814"/>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42" t="s">
        <v>224</v>
      </c>
      <c r="AC18" s="142" t="s">
        <v>225</v>
      </c>
      <c r="AD18" s="142" t="s">
        <v>226</v>
      </c>
      <c r="AE18" s="162" t="s">
        <v>173</v>
      </c>
      <c r="AF18" s="142">
        <v>300</v>
      </c>
      <c r="AG18" s="121">
        <v>1</v>
      </c>
      <c r="AH18" s="1040"/>
      <c r="AI18" s="1084"/>
      <c r="AJ18" s="169">
        <f>+'[1]Progama. Bilinguis'!T30/'[1]Progama. Bilinguis'!F30</f>
        <v>0</v>
      </c>
      <c r="AK18" s="170">
        <f>+'[1]Progama. Bilinguis'!W30/'[1]Progama. Bilinguis'!F30</f>
        <v>0</v>
      </c>
      <c r="AL18" s="171">
        <f>+'[1]Progama. Bilinguis'!Y30</f>
        <v>0</v>
      </c>
      <c r="AM18" s="1061"/>
      <c r="AN18" s="172"/>
      <c r="AO18" s="173">
        <f>+'[1]Progama. Bilinguis'!AE30/'[1]Progama. Bilinguis'!F30</f>
        <v>0</v>
      </c>
      <c r="AP18" s="171">
        <f>+'[1]Progama. Bilinguis'!AH30/'[1]Progama. Bilinguis'!F30</f>
        <v>0</v>
      </c>
      <c r="AQ18" s="174">
        <f>+'[1]Progama. Bilinguis'!AJ30</f>
        <v>0</v>
      </c>
      <c r="AR18" s="1064"/>
      <c r="AS18" s="132"/>
      <c r="AT18" s="173">
        <f>+'[1]Progama. Bilinguis'!AP30/'[1]Progama. Bilinguis'!F30</f>
        <v>0</v>
      </c>
      <c r="AU18" s="171">
        <f>+'[1]Progama. Bilinguis'!AS30/'[1]Progama. Bilinguis'!F30</f>
        <v>0</v>
      </c>
      <c r="AV18" s="174">
        <f>+'[1]Progama. Bilinguis'!AU30</f>
        <v>0</v>
      </c>
      <c r="AW18" s="1064"/>
      <c r="AX18" s="134"/>
      <c r="AY18" s="130">
        <f t="shared" si="0"/>
        <v>1</v>
      </c>
      <c r="AZ18" s="1065"/>
      <c r="BA18" s="109" t="str">
        <f t="shared" si="1"/>
        <v xml:space="preserve"> </v>
      </c>
    </row>
    <row r="19" spans="2:53" ht="75.75" thickBot="1">
      <c r="B19" s="1096"/>
      <c r="C19" s="1100"/>
      <c r="D19" s="814"/>
      <c r="E19" s="1040"/>
      <c r="F19" s="1040"/>
      <c r="G19" s="1040" t="s">
        <v>160</v>
      </c>
      <c r="H19" s="1040"/>
      <c r="I19" s="1040" t="s">
        <v>160</v>
      </c>
      <c r="J19" s="1040"/>
      <c r="K19" s="1040"/>
      <c r="L19" s="1040"/>
      <c r="M19" s="1040"/>
      <c r="N19" s="1040"/>
      <c r="O19" s="1040"/>
      <c r="P19" s="1040"/>
      <c r="Q19" s="1040"/>
      <c r="R19" s="1040" t="s">
        <v>227</v>
      </c>
      <c r="S19" s="1040" t="s">
        <v>228</v>
      </c>
      <c r="T19" s="1040" t="s">
        <v>229</v>
      </c>
      <c r="U19" s="1040" t="s">
        <v>230</v>
      </c>
      <c r="V19" s="1040" t="s">
        <v>35</v>
      </c>
      <c r="W19" s="1040" t="s">
        <v>231</v>
      </c>
      <c r="X19" s="1040" t="s">
        <v>167</v>
      </c>
      <c r="Y19" s="1040" t="s">
        <v>232</v>
      </c>
      <c r="Z19" s="1040"/>
      <c r="AA19" s="1040" t="s">
        <v>36</v>
      </c>
      <c r="AB19" s="175" t="s">
        <v>233</v>
      </c>
      <c r="AC19" s="120" t="s">
        <v>234</v>
      </c>
      <c r="AD19" s="120" t="s">
        <v>235</v>
      </c>
      <c r="AE19" s="176" t="s">
        <v>173</v>
      </c>
      <c r="AF19" s="176">
        <v>450</v>
      </c>
      <c r="AG19" s="121">
        <v>0.93333333333333302</v>
      </c>
      <c r="AH19" s="1038"/>
      <c r="AI19" s="1086" t="s">
        <v>160</v>
      </c>
      <c r="AJ19" s="152">
        <f>+'[1]Activida. Físic. Format'!T28/'[1]Activida. Físic. Format'!F28</f>
        <v>0</v>
      </c>
      <c r="AK19" s="153">
        <f>+'[1]Activida. Físic. Format'!W28/'[1]Activida. Físic. Format'!F28</f>
        <v>0</v>
      </c>
      <c r="AL19" s="153">
        <f>+'[1]Activida. Físic. Format'!Y28</f>
        <v>0</v>
      </c>
      <c r="AM19" s="1059">
        <f>AVERAGE(AL19:AL21)</f>
        <v>2.2222222222222222E-3</v>
      </c>
      <c r="AN19" s="177">
        <f>+AM19</f>
        <v>2.2222222222222222E-3</v>
      </c>
      <c r="AO19" s="152">
        <f>+'[1]Activida. Físic. Format'!AE28/'[1]Activida. Físic. Format'!F28</f>
        <v>0</v>
      </c>
      <c r="AP19" s="153">
        <f>+'[1]Activida. Físic. Format'!AH28/'[1]Activida. Físic. Format'!F28</f>
        <v>0</v>
      </c>
      <c r="AQ19" s="155">
        <f>+'[1]Activida. Físic. Format'!AJ28</f>
        <v>0</v>
      </c>
      <c r="AR19" s="1062">
        <f>AVERAGE(AQ19:AQ21)</f>
        <v>0.43333333333333335</v>
      </c>
      <c r="AS19" s="177">
        <f>+AR19</f>
        <v>0.43333333333333335</v>
      </c>
      <c r="AT19" s="152">
        <f>+'[1]Activida. Físic. Format'!AP28/'[1]Activida. Físic. Format'!F28</f>
        <v>0</v>
      </c>
      <c r="AU19" s="153">
        <f>+'[1]Activida. Físic. Format'!AS28/'[1]Activida. Físic. Format'!F28</f>
        <v>0</v>
      </c>
      <c r="AV19" s="155">
        <f>+'[1]Activida. Físic. Format'!AU28</f>
        <v>0</v>
      </c>
      <c r="AW19" s="1062">
        <f>AVERAGE(AV19:AV21)</f>
        <v>0</v>
      </c>
      <c r="AX19" s="163">
        <f>+AW19</f>
        <v>0</v>
      </c>
      <c r="AY19" s="130">
        <f t="shared" si="0"/>
        <v>0.93333333333333302</v>
      </c>
      <c r="AZ19" s="1065" t="s">
        <v>174</v>
      </c>
      <c r="BA19" s="109" t="str">
        <f t="shared" si="1"/>
        <v xml:space="preserve"> </v>
      </c>
    </row>
    <row r="20" spans="2:53" ht="75.75" thickBot="1">
      <c r="B20" s="1096"/>
      <c r="C20" s="1100"/>
      <c r="D20" s="814"/>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75" t="s">
        <v>236</v>
      </c>
      <c r="AC20" s="120" t="s">
        <v>237</v>
      </c>
      <c r="AD20" s="120" t="s">
        <v>238</v>
      </c>
      <c r="AE20" s="176" t="s">
        <v>173</v>
      </c>
      <c r="AF20" s="176">
        <v>6</v>
      </c>
      <c r="AG20" s="121">
        <v>0.49833333333333335</v>
      </c>
      <c r="AH20" s="1038"/>
      <c r="AI20" s="1086"/>
      <c r="AJ20" s="166">
        <f>+'[1]Activida. Físic. Format'!T29/'[1]Activida. Físic. Format'!F29</f>
        <v>1.6666666666666668E-3</v>
      </c>
      <c r="AK20" s="167">
        <f>+'[1]Activida. Físic. Format'!W29/'[1]Activida. Físic. Format'!F29</f>
        <v>0</v>
      </c>
      <c r="AL20" s="167">
        <f>+'[1]Activida. Físic. Format'!Y29</f>
        <v>1.6666666666666668E-3</v>
      </c>
      <c r="AM20" s="1060"/>
      <c r="AN20" s="178"/>
      <c r="AO20" s="166">
        <f>+'[1]Activida. Físic. Format'!AE29/'[1]Activida. Físic. Format'!F29</f>
        <v>0.5</v>
      </c>
      <c r="AP20" s="167">
        <f>+'[1]Activida. Físic. Format'!AH29/'[1]Activida. Físic. Format'!F29</f>
        <v>0</v>
      </c>
      <c r="AQ20" s="179">
        <f>+'[1]Activida. Físic. Format'!AJ29</f>
        <v>0.5</v>
      </c>
      <c r="AR20" s="1063"/>
      <c r="AS20" s="178"/>
      <c r="AT20" s="166">
        <f>+'[1]Activida. Físic. Format'!AP29/'[1]Activida. Físic. Format'!F29</f>
        <v>0</v>
      </c>
      <c r="AU20" s="167">
        <f>+'[1]Activida. Físic. Format'!AS29/'[1]Activida. Físic. Format'!F29</f>
        <v>0</v>
      </c>
      <c r="AV20" s="179">
        <f>+'[1]Activida. Físic. Format'!AU29</f>
        <v>0</v>
      </c>
      <c r="AW20" s="1063"/>
      <c r="AX20" s="134"/>
      <c r="AY20" s="130">
        <f t="shared" si="0"/>
        <v>1</v>
      </c>
      <c r="AZ20" s="1065"/>
      <c r="BA20" s="109" t="str">
        <f t="shared" si="1"/>
        <v xml:space="preserve"> </v>
      </c>
    </row>
    <row r="21" spans="2:53" ht="75.75" thickBot="1">
      <c r="B21" s="1096"/>
      <c r="C21" s="1100"/>
      <c r="D21" s="814"/>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75" t="s">
        <v>239</v>
      </c>
      <c r="AC21" s="176" t="s">
        <v>240</v>
      </c>
      <c r="AD21" s="120" t="s">
        <v>241</v>
      </c>
      <c r="AE21" s="176" t="s">
        <v>173</v>
      </c>
      <c r="AF21" s="176">
        <v>2</v>
      </c>
      <c r="AG21" s="121">
        <v>0.19500000000000001</v>
      </c>
      <c r="AH21" s="1038"/>
      <c r="AI21" s="1086"/>
      <c r="AJ21" s="169">
        <f>+'[1]Activida. Físic. Format'!T30/'[1]Activida. Físic. Format'!F30</f>
        <v>5.0000000000000001E-3</v>
      </c>
      <c r="AK21" s="170">
        <f>+'[1]Activida. Físic. Format'!W30/'[1]Activida. Físic. Format'!F30</f>
        <v>0</v>
      </c>
      <c r="AL21" s="170">
        <f>+'[1]Activida. Físic. Format'!Y30</f>
        <v>5.0000000000000001E-3</v>
      </c>
      <c r="AM21" s="1061"/>
      <c r="AN21" s="180"/>
      <c r="AO21" s="169">
        <f>+'[1]Activida. Físic. Format'!AE30/'[1]Activida. Físic. Format'!F30</f>
        <v>0.5</v>
      </c>
      <c r="AP21" s="170">
        <f>+'[1]Activida. Físic. Format'!AH30/'[1]Activida. Físic. Format'!F30</f>
        <v>0.3</v>
      </c>
      <c r="AQ21" s="181">
        <f>+'[1]Activida. Físic. Format'!AJ30</f>
        <v>0.8</v>
      </c>
      <c r="AR21" s="1064"/>
      <c r="AS21" s="178"/>
      <c r="AT21" s="169">
        <f>+'[1]Activida. Físic. Format'!AP30/'[1]Activida. Físic. Format'!F30</f>
        <v>0</v>
      </c>
      <c r="AU21" s="170">
        <f>+'[1]Activida. Físic. Format'!AS30/'[1]Activida. Físic. Format'!F30</f>
        <v>0</v>
      </c>
      <c r="AV21" s="181">
        <f>+'[1]Activida. Físic. Format'!AU30</f>
        <v>0</v>
      </c>
      <c r="AW21" s="1064"/>
      <c r="AX21" s="134"/>
      <c r="AY21" s="130">
        <f t="shared" si="0"/>
        <v>1</v>
      </c>
      <c r="AZ21" s="1065"/>
      <c r="BA21" s="109" t="str">
        <f t="shared" si="1"/>
        <v xml:space="preserve"> </v>
      </c>
    </row>
    <row r="22" spans="2:53" ht="105.75" thickBot="1">
      <c r="B22" s="1096"/>
      <c r="C22" s="1100"/>
      <c r="D22" s="814"/>
      <c r="E22" s="1040" t="s">
        <v>37</v>
      </c>
      <c r="F22" s="1040"/>
      <c r="G22" s="1040" t="s">
        <v>160</v>
      </c>
      <c r="H22" s="1040" t="s">
        <v>160</v>
      </c>
      <c r="I22" s="1040" t="s">
        <v>160</v>
      </c>
      <c r="J22" s="1040"/>
      <c r="K22" s="1040"/>
      <c r="L22" s="1040"/>
      <c r="M22" s="1040"/>
      <c r="N22" s="1040"/>
      <c r="O22" s="1040"/>
      <c r="P22" s="1040" t="s">
        <v>160</v>
      </c>
      <c r="Q22" s="1040"/>
      <c r="R22" s="1040" t="s">
        <v>242</v>
      </c>
      <c r="S22" s="1040" t="s">
        <v>243</v>
      </c>
      <c r="T22" s="1040" t="s">
        <v>244</v>
      </c>
      <c r="U22" s="1040" t="s">
        <v>245</v>
      </c>
      <c r="V22" s="1040" t="s">
        <v>38</v>
      </c>
      <c r="W22" s="1041" t="s">
        <v>246</v>
      </c>
      <c r="X22" s="1041" t="s">
        <v>167</v>
      </c>
      <c r="Y22" s="1083">
        <v>1</v>
      </c>
      <c r="Z22" s="1083"/>
      <c r="AA22" s="1040" t="s">
        <v>39</v>
      </c>
      <c r="AB22" s="142" t="s">
        <v>247</v>
      </c>
      <c r="AC22" s="142" t="s">
        <v>248</v>
      </c>
      <c r="AD22" s="142" t="s">
        <v>247</v>
      </c>
      <c r="AE22" s="176" t="s">
        <v>173</v>
      </c>
      <c r="AF22" s="176">
        <v>1</v>
      </c>
      <c r="AG22" s="121">
        <v>1</v>
      </c>
      <c r="AH22" s="1085"/>
      <c r="AI22" s="1084" t="s">
        <v>160</v>
      </c>
      <c r="AJ22" s="152">
        <f>+'[1]Bibliotec. CRAI'!T28/'[1]Bibliotec. CRAI'!F28</f>
        <v>0</v>
      </c>
      <c r="AK22" s="153">
        <f>+'[1]Bibliotec. CRAI'!W28/'[1]Bibliotec. CRAI'!F28</f>
        <v>0</v>
      </c>
      <c r="AL22" s="153">
        <f>+'[1]Bibliotec. CRAI'!Y28</f>
        <v>0</v>
      </c>
      <c r="AM22" s="1059">
        <f>AVERAGE(AL22:AL25)</f>
        <v>2.2321428571428572E-2</v>
      </c>
      <c r="AN22" s="180">
        <f>+AM22</f>
        <v>2.2321428571428572E-2</v>
      </c>
      <c r="AO22" s="152">
        <f>+'[1]Bibliotec. CRAI'!AE28/'[1]Bibliotec. CRAI'!F28</f>
        <v>0</v>
      </c>
      <c r="AP22" s="153">
        <f>+'[1]Bibliotec. CRAI'!AH28/'[1]Bibliotec. CRAI'!F28</f>
        <v>0</v>
      </c>
      <c r="AQ22" s="155">
        <f>+'[1]Bibliotec. CRAI'!AJ28</f>
        <v>0</v>
      </c>
      <c r="AR22" s="1062">
        <f>AVERAGE(AQ22:AQ25)</f>
        <v>5.3749999999999999E-2</v>
      </c>
      <c r="AS22" s="180">
        <f>+AR22</f>
        <v>5.3749999999999999E-2</v>
      </c>
      <c r="AT22" s="152">
        <f>+'[1]Bibliotec. CRAI'!AP28/'[1]Bibliotec. CRAI'!F28</f>
        <v>0</v>
      </c>
      <c r="AU22" s="153">
        <f>+'[1]Bibliotec. CRAI'!AS28/'[1]Bibliotec. CRAI'!F28</f>
        <v>0</v>
      </c>
      <c r="AV22" s="155">
        <f>+'[1]Bibliotec. CRAI'!AU28</f>
        <v>0</v>
      </c>
      <c r="AW22" s="1074">
        <f>AVERAGE(AV22:AV25)</f>
        <v>0</v>
      </c>
      <c r="AX22" s="164">
        <f>+AW22</f>
        <v>0</v>
      </c>
      <c r="AY22" s="130">
        <f t="shared" si="0"/>
        <v>1</v>
      </c>
      <c r="AZ22" s="1065" t="s">
        <v>249</v>
      </c>
      <c r="BA22" s="109" t="str">
        <f t="shared" si="1"/>
        <v xml:space="preserve"> </v>
      </c>
    </row>
    <row r="23" spans="2:53" ht="135">
      <c r="B23" s="1096"/>
      <c r="C23" s="1100"/>
      <c r="D23" s="814"/>
      <c r="E23" s="814"/>
      <c r="F23" s="814"/>
      <c r="G23" s="814"/>
      <c r="H23" s="814"/>
      <c r="I23" s="814"/>
      <c r="J23" s="814"/>
      <c r="K23" s="814"/>
      <c r="L23" s="814"/>
      <c r="M23" s="814"/>
      <c r="N23" s="814"/>
      <c r="O23" s="814"/>
      <c r="P23" s="814"/>
      <c r="Q23" s="814"/>
      <c r="R23" s="814"/>
      <c r="S23" s="814"/>
      <c r="T23" s="814"/>
      <c r="U23" s="814"/>
      <c r="V23" s="814"/>
      <c r="W23" s="1077"/>
      <c r="X23" s="1077"/>
      <c r="Y23" s="1077"/>
      <c r="Z23" s="1077"/>
      <c r="AA23" s="1040"/>
      <c r="AB23" s="142" t="s">
        <v>250</v>
      </c>
      <c r="AC23" s="142" t="s">
        <v>251</v>
      </c>
      <c r="AD23" s="142" t="s">
        <v>252</v>
      </c>
      <c r="AE23" s="176" t="s">
        <v>173</v>
      </c>
      <c r="AF23" s="176">
        <v>1</v>
      </c>
      <c r="AG23" s="121">
        <v>1</v>
      </c>
      <c r="AH23" s="814"/>
      <c r="AI23" s="1052"/>
      <c r="AJ23" s="166">
        <f>+'[1]Bibliotec. CRAI'!T29/'[1]Bibliotec. CRAI'!F29</f>
        <v>0</v>
      </c>
      <c r="AK23" s="167">
        <f>+'[1]Bibliotec. CRAI'!W29/'[1]Bibliotec. CRAI'!F29</f>
        <v>0</v>
      </c>
      <c r="AL23" s="167">
        <f>+'[1]Bibliotec. CRAI'!Y29</f>
        <v>0</v>
      </c>
      <c r="AM23" s="1060"/>
      <c r="AN23" s="182"/>
      <c r="AO23" s="166">
        <f>+'[1]Bibliotec. CRAI'!AE29/'[1]Bibliotec. CRAI'!F29</f>
        <v>0</v>
      </c>
      <c r="AP23" s="167">
        <f>+'[1]Bibliotec. CRAI'!AH29/'[1]Bibliotec. CRAI'!F29</f>
        <v>0</v>
      </c>
      <c r="AQ23" s="179">
        <f>+'[1]Bibliotec. CRAI'!AJ29</f>
        <v>0</v>
      </c>
      <c r="AR23" s="1063"/>
      <c r="AS23" s="182"/>
      <c r="AT23" s="166">
        <f>+'[1]Bibliotec. CRAI'!AP29/'[1]Bibliotec. CRAI'!F29</f>
        <v>0</v>
      </c>
      <c r="AU23" s="167">
        <f>+'[1]Bibliotec. CRAI'!AS29/'[1]Bibliotec. CRAI'!F29</f>
        <v>0</v>
      </c>
      <c r="AV23" s="179">
        <f>+'[1]Bibliotec. CRAI'!AU29</f>
        <v>0</v>
      </c>
      <c r="AW23" s="1075"/>
      <c r="AX23" s="134"/>
      <c r="AY23" s="130">
        <f t="shared" si="0"/>
        <v>1</v>
      </c>
      <c r="AZ23" s="1048"/>
      <c r="BA23" s="109" t="str">
        <f t="shared" si="1"/>
        <v xml:space="preserve"> </v>
      </c>
    </row>
    <row r="24" spans="2:53" ht="75">
      <c r="B24" s="1096"/>
      <c r="C24" s="1100"/>
      <c r="D24" s="814"/>
      <c r="E24" s="814"/>
      <c r="F24" s="814"/>
      <c r="G24" s="814"/>
      <c r="H24" s="814"/>
      <c r="I24" s="814"/>
      <c r="J24" s="814"/>
      <c r="K24" s="814"/>
      <c r="L24" s="814"/>
      <c r="M24" s="814"/>
      <c r="N24" s="814"/>
      <c r="O24" s="814"/>
      <c r="P24" s="814"/>
      <c r="Q24" s="814"/>
      <c r="R24" s="814"/>
      <c r="S24" s="814"/>
      <c r="T24" s="814"/>
      <c r="U24" s="814"/>
      <c r="V24" s="814"/>
      <c r="W24" s="1077"/>
      <c r="X24" s="1077"/>
      <c r="Y24" s="1077"/>
      <c r="Z24" s="1077"/>
      <c r="AA24" s="1040"/>
      <c r="AB24" s="142" t="s">
        <v>253</v>
      </c>
      <c r="AC24" s="142" t="s">
        <v>254</v>
      </c>
      <c r="AD24" s="142" t="s">
        <v>255</v>
      </c>
      <c r="AE24" s="176" t="s">
        <v>173</v>
      </c>
      <c r="AF24" s="176">
        <v>7</v>
      </c>
      <c r="AG24" s="121">
        <v>0.4137142857142857</v>
      </c>
      <c r="AH24" s="814"/>
      <c r="AI24" s="1052"/>
      <c r="AJ24" s="166">
        <f>+'[1]Bibliotec. CRAI'!T30/'[1]Bibliotec. CRAI'!F30</f>
        <v>1.4285714285714287E-2</v>
      </c>
      <c r="AK24" s="167">
        <f>+'[1]Bibliotec. CRAI'!W30/'[1]Bibliotec. CRAI'!F30</f>
        <v>0</v>
      </c>
      <c r="AL24" s="167">
        <f>+'[1]Bibliotec. CRAI'!Y30</f>
        <v>1.4285714285714287E-2</v>
      </c>
      <c r="AM24" s="1060"/>
      <c r="AN24" s="182"/>
      <c r="AO24" s="166">
        <f>+'[1]Bibliotec. CRAI'!AE30/'[1]Bibliotec. CRAI'!F30</f>
        <v>0</v>
      </c>
      <c r="AP24" s="167">
        <f>+'[1]Bibliotec. CRAI'!AH30/'[1]Bibliotec. CRAI'!F30</f>
        <v>0</v>
      </c>
      <c r="AQ24" s="179">
        <f>+'[1]Bibliotec. CRAI'!AJ30</f>
        <v>0</v>
      </c>
      <c r="AR24" s="1063"/>
      <c r="AS24" s="182"/>
      <c r="AT24" s="166">
        <f>+'[1]Bibliotec. CRAI'!AP30/'[1]Bibliotec. CRAI'!F30</f>
        <v>0</v>
      </c>
      <c r="AU24" s="167">
        <f>+'[1]Bibliotec. CRAI'!AS30/'[1]Bibliotec. CRAI'!F30</f>
        <v>0</v>
      </c>
      <c r="AV24" s="179">
        <f>+'[1]Bibliotec. CRAI'!AU30</f>
        <v>0</v>
      </c>
      <c r="AW24" s="1075"/>
      <c r="AX24" s="134"/>
      <c r="AY24" s="130">
        <f t="shared" si="0"/>
        <v>0.42799999999999999</v>
      </c>
      <c r="AZ24" s="1048"/>
      <c r="BA24" s="109" t="str">
        <f t="shared" si="1"/>
        <v xml:space="preserve"> </v>
      </c>
    </row>
    <row r="25" spans="2:53" ht="120.75" thickBot="1">
      <c r="B25" s="1096"/>
      <c r="C25" s="1100"/>
      <c r="D25" s="814"/>
      <c r="E25" s="814"/>
      <c r="F25" s="814"/>
      <c r="G25" s="814"/>
      <c r="H25" s="814"/>
      <c r="I25" s="814"/>
      <c r="J25" s="814"/>
      <c r="K25" s="814"/>
      <c r="L25" s="814"/>
      <c r="M25" s="814"/>
      <c r="N25" s="814"/>
      <c r="O25" s="814"/>
      <c r="P25" s="814"/>
      <c r="Q25" s="814"/>
      <c r="R25" s="814"/>
      <c r="S25" s="814"/>
      <c r="T25" s="814"/>
      <c r="U25" s="814"/>
      <c r="V25" s="814"/>
      <c r="W25" s="1078"/>
      <c r="X25" s="1078"/>
      <c r="Y25" s="1078"/>
      <c r="Z25" s="1078"/>
      <c r="AA25" s="1040"/>
      <c r="AB25" s="142" t="s">
        <v>256</v>
      </c>
      <c r="AC25" s="142" t="s">
        <v>257</v>
      </c>
      <c r="AD25" s="142" t="s">
        <v>258</v>
      </c>
      <c r="AE25" s="176" t="s">
        <v>173</v>
      </c>
      <c r="AF25" s="176">
        <v>2</v>
      </c>
      <c r="AG25" s="121">
        <v>0.5</v>
      </c>
      <c r="AH25" s="814"/>
      <c r="AI25" s="1052"/>
      <c r="AJ25" s="169">
        <f>+'[1]Bibliotec. CRAI'!T31/'[1]Bibliotec. CRAI'!F31</f>
        <v>7.4999999999999997E-2</v>
      </c>
      <c r="AK25" s="170">
        <f>+'[1]Bibliotec. CRAI'!W31/'[1]Bibliotec. CRAI'!F31</f>
        <v>0</v>
      </c>
      <c r="AL25" s="170">
        <f>+'[1]Bibliotec. CRAI'!Y31</f>
        <v>7.4999999999999997E-2</v>
      </c>
      <c r="AM25" s="1061"/>
      <c r="AN25" s="182"/>
      <c r="AO25" s="169">
        <f>+'[1]Bibliotec. CRAI'!AE31/'[1]Bibliotec. CRAI'!F31</f>
        <v>0</v>
      </c>
      <c r="AP25" s="170">
        <f>+'[1]Bibliotec. CRAI'!AH31/'[1]Bibliotec. CRAI'!F31</f>
        <v>0.215</v>
      </c>
      <c r="AQ25" s="181">
        <f>+'[1]Bibliotec. CRAI'!AJ31</f>
        <v>0.215</v>
      </c>
      <c r="AR25" s="1064"/>
      <c r="AS25" s="182"/>
      <c r="AT25" s="169">
        <f>+'[1]Bibliotec. CRAI'!AP31/'[1]Bibliotec. CRAI'!F31</f>
        <v>0</v>
      </c>
      <c r="AU25" s="170">
        <f>+'[1]Bibliotec. CRAI'!AS31/'[1]Bibliotec. CRAI'!F31</f>
        <v>0</v>
      </c>
      <c r="AV25" s="181">
        <f>+'[1]Bibliotec. CRAI'!AU31</f>
        <v>0</v>
      </c>
      <c r="AW25" s="1076"/>
      <c r="AX25" s="134"/>
      <c r="AY25" s="130">
        <f t="shared" si="0"/>
        <v>0.78999999999999992</v>
      </c>
      <c r="AZ25" s="1048"/>
      <c r="BA25" s="109" t="str">
        <f t="shared" si="1"/>
        <v xml:space="preserve"> </v>
      </c>
    </row>
    <row r="26" spans="2:53" ht="135.75" thickBot="1">
      <c r="B26" s="1096"/>
      <c r="C26" s="1100"/>
      <c r="D26" s="814"/>
      <c r="E26" s="814"/>
      <c r="F26" s="1040"/>
      <c r="G26" s="1040" t="s">
        <v>160</v>
      </c>
      <c r="H26" s="1040"/>
      <c r="I26" s="1040"/>
      <c r="J26" s="1040"/>
      <c r="K26" s="1040"/>
      <c r="L26" s="1040"/>
      <c r="M26" s="1040"/>
      <c r="N26" s="1040"/>
      <c r="O26" s="1040" t="s">
        <v>160</v>
      </c>
      <c r="P26" s="1040" t="s">
        <v>160</v>
      </c>
      <c r="Q26" s="1040"/>
      <c r="R26" s="1040" t="s">
        <v>259</v>
      </c>
      <c r="S26" s="1040" t="s">
        <v>260</v>
      </c>
      <c r="T26" s="1040" t="s">
        <v>261</v>
      </c>
      <c r="U26" s="1040" t="s">
        <v>262</v>
      </c>
      <c r="V26" s="1040" t="s">
        <v>263</v>
      </c>
      <c r="W26" s="1041" t="s">
        <v>264</v>
      </c>
      <c r="X26" s="1041" t="s">
        <v>167</v>
      </c>
      <c r="Y26" s="1083">
        <v>1</v>
      </c>
      <c r="Z26" s="1083"/>
      <c r="AA26" s="1040" t="s">
        <v>265</v>
      </c>
      <c r="AB26" s="142" t="s">
        <v>266</v>
      </c>
      <c r="AC26" s="142" t="s">
        <v>267</v>
      </c>
      <c r="AD26" s="142" t="s">
        <v>268</v>
      </c>
      <c r="AE26" s="176" t="s">
        <v>173</v>
      </c>
      <c r="AF26" s="176">
        <v>100000</v>
      </c>
      <c r="AG26" s="183">
        <v>0.27456000000000003</v>
      </c>
      <c r="AH26" s="1040"/>
      <c r="AI26" s="1084" t="s">
        <v>160</v>
      </c>
      <c r="AJ26" s="152">
        <f>+'[1]Fortalecimie. DARCA'!T28/'[1]Fortalecimie. DARCA'!F28</f>
        <v>9.0819999999999998E-2</v>
      </c>
      <c r="AK26" s="153">
        <f>+'[1]Fortalecimie. DARCA'!W28/'[1]Fortalecimie. DARCA'!F28</f>
        <v>0</v>
      </c>
      <c r="AL26" s="184">
        <f>+'[1]Fortalecimie. DARCA'!Y28</f>
        <v>9.0819999999999998E-2</v>
      </c>
      <c r="AM26" s="1072">
        <f>AVERAGE(AL26:AL29)</f>
        <v>3.2125259259259263E-2</v>
      </c>
      <c r="AN26" s="185">
        <f>+AM26</f>
        <v>3.2125259259259263E-2</v>
      </c>
      <c r="AO26" s="152">
        <f>+'[1]Fortalecimie. DARCA'!AE28/'[1]Fortalecimie. DARCA'!F28</f>
        <v>0</v>
      </c>
      <c r="AP26" s="153">
        <f>+'[1]Fortalecimie. DARCA'!AH28/'[1]Fortalecimie. DARCA'!F28</f>
        <v>0</v>
      </c>
      <c r="AQ26" s="186">
        <f>+'[1]Fortalecimie. DARCA'!AJ28</f>
        <v>0</v>
      </c>
      <c r="AR26" s="1062">
        <f>AVERAGE(AQ26:AQ29)</f>
        <v>2.7777777777777776E-2</v>
      </c>
      <c r="AS26" s="177">
        <f>+AR26</f>
        <v>2.7777777777777776E-2</v>
      </c>
      <c r="AT26" s="152">
        <f>+'[1]Fortalecimie. DARCA'!AP28/'[1]Fortalecimie. DARCA'!F28</f>
        <v>0</v>
      </c>
      <c r="AU26" s="153">
        <f>+'[1]Fortalecimie. DARCA'!AS28/'[1]Fortalecimie. DARCA'!F28</f>
        <v>0</v>
      </c>
      <c r="AV26" s="187">
        <f>+'[1]Fortalecimie. DARCA'!AU28</f>
        <v>0</v>
      </c>
      <c r="AW26" s="1074">
        <f>AVERAGE(AV26:AV29)</f>
        <v>0</v>
      </c>
      <c r="AX26" s="164">
        <f>+AW26</f>
        <v>0</v>
      </c>
      <c r="AY26" s="130">
        <f t="shared" si="0"/>
        <v>0.36538000000000004</v>
      </c>
      <c r="AZ26" s="1082" t="s">
        <v>269</v>
      </c>
      <c r="BA26" s="109" t="str">
        <f t="shared" si="1"/>
        <v xml:space="preserve"> </v>
      </c>
    </row>
    <row r="27" spans="2:53" ht="105">
      <c r="B27" s="1096"/>
      <c r="C27" s="1100"/>
      <c r="D27" s="814"/>
      <c r="E27" s="814"/>
      <c r="F27" s="814"/>
      <c r="G27" s="814"/>
      <c r="H27" s="814"/>
      <c r="I27" s="814"/>
      <c r="J27" s="814"/>
      <c r="K27" s="814"/>
      <c r="L27" s="814"/>
      <c r="M27" s="814"/>
      <c r="N27" s="814"/>
      <c r="O27" s="814"/>
      <c r="P27" s="814"/>
      <c r="Q27" s="814"/>
      <c r="R27" s="814"/>
      <c r="S27" s="814"/>
      <c r="T27" s="814"/>
      <c r="U27" s="814"/>
      <c r="V27" s="1040"/>
      <c r="W27" s="1077"/>
      <c r="X27" s="1077"/>
      <c r="Y27" s="1077"/>
      <c r="Z27" s="1077"/>
      <c r="AA27" s="1040"/>
      <c r="AB27" s="142" t="s">
        <v>270</v>
      </c>
      <c r="AC27" s="142" t="s">
        <v>271</v>
      </c>
      <c r="AD27" s="142" t="s">
        <v>272</v>
      </c>
      <c r="AE27" s="176" t="s">
        <v>173</v>
      </c>
      <c r="AF27" s="176">
        <v>27</v>
      </c>
      <c r="AG27" s="183">
        <v>0.85185185185185197</v>
      </c>
      <c r="AH27" s="814"/>
      <c r="AI27" s="1052"/>
      <c r="AJ27" s="166">
        <f>+'[1]Fortalecimie. DARCA'!T29/'[1]Fortalecimie. DARCA'!F29</f>
        <v>3.7037037037037035E-2</v>
      </c>
      <c r="AK27" s="167">
        <f>+'[1]Fortalecimie. DARCA'!W29/'[1]Fortalecimie. DARCA'!F29</f>
        <v>0</v>
      </c>
      <c r="AL27" s="188">
        <f>+'[1]Fortalecimie. DARCA'!Y29</f>
        <v>3.7037037037037035E-2</v>
      </c>
      <c r="AM27" s="1073"/>
      <c r="AN27" s="182"/>
      <c r="AO27" s="166">
        <f>+'[1]Fortalecimie. DARCA'!AE29/'[1]Fortalecimie. DARCA'!F29</f>
        <v>0.1111111111111111</v>
      </c>
      <c r="AP27" s="167">
        <f>+'[1]Fortalecimie. DARCA'!AH29/'[1]Fortalecimie. DARCA'!F29</f>
        <v>0</v>
      </c>
      <c r="AQ27" s="189">
        <f>+'[1]Fortalecimie. DARCA'!AJ29</f>
        <v>0.1111111111111111</v>
      </c>
      <c r="AR27" s="1063"/>
      <c r="AS27" s="182"/>
      <c r="AT27" s="166">
        <f>+'[1]Fortalecimie. DARCA'!AP29/'[1]Fortalecimie. DARCA'!F29</f>
        <v>0</v>
      </c>
      <c r="AU27" s="167">
        <f>+'[1]Fortalecimie. DARCA'!AS29/'[1]Fortalecimie. DARCA'!F29</f>
        <v>0</v>
      </c>
      <c r="AV27" s="190">
        <f>+'[1]Fortalecimie. DARCA'!AU29</f>
        <v>0</v>
      </c>
      <c r="AW27" s="1075"/>
      <c r="AX27" s="134"/>
      <c r="AY27" s="130">
        <f t="shared" si="0"/>
        <v>1</v>
      </c>
      <c r="AZ27" s="1048"/>
      <c r="BA27" s="109" t="str">
        <f t="shared" si="1"/>
        <v xml:space="preserve"> </v>
      </c>
    </row>
    <row r="28" spans="2:53" ht="90">
      <c r="B28" s="1096"/>
      <c r="C28" s="1100"/>
      <c r="D28" s="814"/>
      <c r="E28" s="814"/>
      <c r="F28" s="814"/>
      <c r="G28" s="814"/>
      <c r="H28" s="814"/>
      <c r="I28" s="814"/>
      <c r="J28" s="814"/>
      <c r="K28" s="814"/>
      <c r="L28" s="814"/>
      <c r="M28" s="814"/>
      <c r="N28" s="814"/>
      <c r="O28" s="814"/>
      <c r="P28" s="814"/>
      <c r="Q28" s="814"/>
      <c r="R28" s="814"/>
      <c r="S28" s="814"/>
      <c r="T28" s="814"/>
      <c r="U28" s="814"/>
      <c r="V28" s="1040"/>
      <c r="W28" s="1077"/>
      <c r="X28" s="1077"/>
      <c r="Y28" s="1077"/>
      <c r="Z28" s="1077"/>
      <c r="AA28" s="1040"/>
      <c r="AB28" s="142" t="s">
        <v>273</v>
      </c>
      <c r="AC28" s="142" t="s">
        <v>274</v>
      </c>
      <c r="AD28" s="142" t="s">
        <v>275</v>
      </c>
      <c r="AE28" s="176" t="s">
        <v>173</v>
      </c>
      <c r="AF28" s="176">
        <v>20</v>
      </c>
      <c r="AG28" s="183">
        <v>0.95</v>
      </c>
      <c r="AH28" s="814"/>
      <c r="AI28" s="1052"/>
      <c r="AJ28" s="166">
        <f>+'[1]Fortalecimie. DARCA'!T30/'[1]Fortalecimie. DARCA'!F30</f>
        <v>0</v>
      </c>
      <c r="AK28" s="167">
        <f>+'[1]Fortalecimie. DARCA'!W30/'[1]Fortalecimie. DARCA'!F30</f>
        <v>0</v>
      </c>
      <c r="AL28" s="188">
        <f>+'[1]Fortalecimie. DARCA'!Y30</f>
        <v>0</v>
      </c>
      <c r="AM28" s="1073"/>
      <c r="AN28" s="182"/>
      <c r="AO28" s="166">
        <f>+'[1]Fortalecimie. DARCA'!AE30/'[1]Fortalecimie. DARCA'!F30</f>
        <v>0</v>
      </c>
      <c r="AP28" s="167">
        <f>+'[1]Fortalecimie. DARCA'!AH30/'[1]Fortalecimie. DARCA'!F30</f>
        <v>0</v>
      </c>
      <c r="AQ28" s="189">
        <f>+'[1]Fortalecimie. DARCA'!AJ30</f>
        <v>0</v>
      </c>
      <c r="AR28" s="1063"/>
      <c r="AS28" s="182"/>
      <c r="AT28" s="166">
        <f>+'[1]Fortalecimie. DARCA'!AP30/'[1]Fortalecimie. DARCA'!F30</f>
        <v>0</v>
      </c>
      <c r="AU28" s="167">
        <f>+'[1]Fortalecimie. DARCA'!AS30/'[1]Fortalecimie. DARCA'!F30</f>
        <v>0</v>
      </c>
      <c r="AV28" s="190">
        <f>+'[1]Fortalecimie. DARCA'!AU30</f>
        <v>0</v>
      </c>
      <c r="AW28" s="1075"/>
      <c r="AX28" s="134"/>
      <c r="AY28" s="130">
        <f t="shared" si="0"/>
        <v>0.95</v>
      </c>
      <c r="AZ28" s="1048"/>
      <c r="BA28" s="109" t="str">
        <f t="shared" si="1"/>
        <v xml:space="preserve"> </v>
      </c>
    </row>
    <row r="29" spans="2:53" ht="105.75" thickBot="1">
      <c r="B29" s="1096"/>
      <c r="C29" s="1100"/>
      <c r="D29" s="814"/>
      <c r="E29" s="814"/>
      <c r="F29" s="814"/>
      <c r="G29" s="814"/>
      <c r="H29" s="814"/>
      <c r="I29" s="814"/>
      <c r="J29" s="814"/>
      <c r="K29" s="814"/>
      <c r="L29" s="814"/>
      <c r="M29" s="814"/>
      <c r="N29" s="814"/>
      <c r="O29" s="814"/>
      <c r="P29" s="814"/>
      <c r="Q29" s="814"/>
      <c r="R29" s="814"/>
      <c r="S29" s="814"/>
      <c r="T29" s="814"/>
      <c r="U29" s="814"/>
      <c r="V29" s="1040"/>
      <c r="W29" s="1078"/>
      <c r="X29" s="1078"/>
      <c r="Y29" s="1078"/>
      <c r="Z29" s="1078"/>
      <c r="AA29" s="1040"/>
      <c r="AB29" s="142" t="s">
        <v>276</v>
      </c>
      <c r="AC29" s="142" t="s">
        <v>277</v>
      </c>
      <c r="AD29" s="142" t="s">
        <v>278</v>
      </c>
      <c r="AE29" s="176" t="s">
        <v>196</v>
      </c>
      <c r="AF29" s="142">
        <v>100</v>
      </c>
      <c r="AG29" s="183">
        <v>0.28999999999999998</v>
      </c>
      <c r="AH29" s="814"/>
      <c r="AI29" s="1052"/>
      <c r="AJ29" s="191">
        <f>+'[1]Fortalecimie. DARCA'!T31/'[1]Fortalecimie. DARCA'!F31</f>
        <v>6.4400000000000004E-4</v>
      </c>
      <c r="AK29" s="170">
        <f>+'[1]Fortalecimie. DARCA'!W31/'[1]Fortalecimie. DARCA'!F31</f>
        <v>0</v>
      </c>
      <c r="AL29" s="192">
        <f>+'[1]Fortalecimie. DARCA'!Y31</f>
        <v>6.4400000000000004E-4</v>
      </c>
      <c r="AM29" s="1073"/>
      <c r="AN29" s="182"/>
      <c r="AO29" s="169">
        <f>+'[1]Fortalecimie. DARCA'!AE31/'[1]Fortalecimie. DARCA'!F31</f>
        <v>0</v>
      </c>
      <c r="AP29" s="170">
        <f>+'[1]Fortalecimie. DARCA'!AH31/'[1]Fortalecimie. DARCA'!F31</f>
        <v>0</v>
      </c>
      <c r="AQ29" s="193">
        <f>+'[1]Fortalecimie. DARCA'!AJ31</f>
        <v>0</v>
      </c>
      <c r="AR29" s="1064"/>
      <c r="AS29" s="182"/>
      <c r="AT29" s="169">
        <f>+'[1]Fortalecimie. DARCA'!AP31/'[1]Fortalecimie. DARCA'!F31</f>
        <v>0</v>
      </c>
      <c r="AU29" s="170">
        <f>+'[1]Fortalecimie. DARCA'!AS31/'[1]Fortalecimie. DARCA'!F31</f>
        <v>0</v>
      </c>
      <c r="AV29" s="194">
        <f>+'[1]Fortalecimie. DARCA'!AU31</f>
        <v>0</v>
      </c>
      <c r="AW29" s="1076"/>
      <c r="AX29" s="134"/>
      <c r="AY29" s="130">
        <f t="shared" si="0"/>
        <v>0.29064399999999996</v>
      </c>
      <c r="AZ29" s="1048"/>
      <c r="BA29" s="109" t="str">
        <f t="shared" si="1"/>
        <v xml:space="preserve"> </v>
      </c>
    </row>
    <row r="30" spans="2:53" ht="409.6" thickBot="1">
      <c r="B30" s="1096"/>
      <c r="C30" s="1100"/>
      <c r="D30" s="814"/>
      <c r="E30" s="142" t="s">
        <v>40</v>
      </c>
      <c r="F30" s="195"/>
      <c r="G30" s="195"/>
      <c r="H30" s="195"/>
      <c r="I30" s="195"/>
      <c r="J30" s="195"/>
      <c r="K30" s="195"/>
      <c r="L30" s="195" t="s">
        <v>160</v>
      </c>
      <c r="M30" s="195"/>
      <c r="N30" s="195"/>
      <c r="O30" s="195"/>
      <c r="P30" s="195"/>
      <c r="Q30" s="195"/>
      <c r="R30" s="142" t="s">
        <v>279</v>
      </c>
      <c r="S30" s="142" t="s">
        <v>280</v>
      </c>
      <c r="T30" s="142" t="s">
        <v>281</v>
      </c>
      <c r="U30" s="142" t="s">
        <v>282</v>
      </c>
      <c r="V30" s="142" t="s">
        <v>283</v>
      </c>
      <c r="W30" s="142" t="s">
        <v>284</v>
      </c>
      <c r="X30" s="142" t="s">
        <v>285</v>
      </c>
      <c r="Y30" s="142" t="s">
        <v>286</v>
      </c>
      <c r="Z30" s="142"/>
      <c r="AA30" s="142" t="s">
        <v>41</v>
      </c>
      <c r="AB30" s="142" t="s">
        <v>287</v>
      </c>
      <c r="AC30" s="142" t="s">
        <v>288</v>
      </c>
      <c r="AD30" s="142" t="s">
        <v>288</v>
      </c>
      <c r="AE30" s="196" t="s">
        <v>173</v>
      </c>
      <c r="AF30" s="196">
        <v>6</v>
      </c>
      <c r="AG30" s="197">
        <v>1</v>
      </c>
      <c r="AH30" s="142" t="s">
        <v>160</v>
      </c>
      <c r="AI30" s="198"/>
      <c r="AJ30" s="144">
        <f>+'[1]Articulaci. Regionalización'!T28/'[1]Articulaci. Regionalización'!F28</f>
        <v>0</v>
      </c>
      <c r="AK30" s="145">
        <f>+'[1]Articulaci. Regionalización'!W28/'[1]Articulaci. Regionalización'!F28</f>
        <v>0</v>
      </c>
      <c r="AL30" s="145">
        <f>+'[1]Articulaci. Regionalización'!Y28</f>
        <v>0</v>
      </c>
      <c r="AM30" s="199">
        <f>AVERAGE(AL30)</f>
        <v>0</v>
      </c>
      <c r="AN30" s="200">
        <f>+AM30</f>
        <v>0</v>
      </c>
      <c r="AO30" s="144">
        <f>+'[1]Articulaci. Regionalización'!AE28/'[1]Articulaci. Regionalización'!F28</f>
        <v>0</v>
      </c>
      <c r="AP30" s="145">
        <f>+'[1]Articulaci. Regionalización'!AH28/'[1]Articulaci. Regionalización'!F28</f>
        <v>0</v>
      </c>
      <c r="AQ30" s="148">
        <f>+'[1]Articulaci. Regionalización'!AJ28</f>
        <v>0</v>
      </c>
      <c r="AR30" s="168">
        <f>AVERAGE(AQ30)</f>
        <v>0</v>
      </c>
      <c r="AS30" s="200">
        <f>+AR30</f>
        <v>0</v>
      </c>
      <c r="AT30" s="144">
        <f>+'[1]Articulaci. Regionalización'!AP28/'[1]Articulaci. Regionalización'!F28</f>
        <v>0</v>
      </c>
      <c r="AU30" s="145">
        <f>+'[1]Articulaci. Regionalización'!AS28/'[1]Articulaci. Regionalización'!F28</f>
        <v>0</v>
      </c>
      <c r="AV30" s="146">
        <f>+'[1]Articulaci. Regionalización'!AU28</f>
        <v>0</v>
      </c>
      <c r="AW30" s="168">
        <f>AVERAGE(AV30)</f>
        <v>0</v>
      </c>
      <c r="AX30" s="164">
        <f>+AW30</f>
        <v>0</v>
      </c>
      <c r="AY30" s="130">
        <f t="shared" si="0"/>
        <v>1</v>
      </c>
      <c r="AZ30" s="151" t="s">
        <v>289</v>
      </c>
      <c r="BA30" s="109" t="str">
        <f t="shared" si="1"/>
        <v xml:space="preserve"> </v>
      </c>
    </row>
    <row r="31" spans="2:53" ht="75.75" thickBot="1">
      <c r="B31" s="1096"/>
      <c r="C31" s="1100"/>
      <c r="D31" s="814"/>
      <c r="E31" s="1040" t="s">
        <v>42</v>
      </c>
      <c r="F31" s="1071"/>
      <c r="G31" s="1071"/>
      <c r="H31" s="1071"/>
      <c r="I31" s="1071"/>
      <c r="J31" s="1071"/>
      <c r="K31" s="1071"/>
      <c r="L31" s="1071" t="s">
        <v>160</v>
      </c>
      <c r="M31" s="1071"/>
      <c r="N31" s="1071"/>
      <c r="O31" s="1071"/>
      <c r="P31" s="1071"/>
      <c r="Q31" s="1071"/>
      <c r="R31" s="1040" t="s">
        <v>290</v>
      </c>
      <c r="S31" s="1040" t="s">
        <v>291</v>
      </c>
      <c r="T31" s="1040" t="s">
        <v>292</v>
      </c>
      <c r="U31" s="1040" t="s">
        <v>293</v>
      </c>
      <c r="V31" s="1040" t="s">
        <v>294</v>
      </c>
      <c r="W31" s="1041" t="s">
        <v>295</v>
      </c>
      <c r="X31" s="1041" t="s">
        <v>167</v>
      </c>
      <c r="Y31" s="1041" t="s">
        <v>296</v>
      </c>
      <c r="Z31" s="1041"/>
      <c r="AA31" s="1040" t="s">
        <v>297</v>
      </c>
      <c r="AB31" s="1079" t="s">
        <v>298</v>
      </c>
      <c r="AC31" s="142" t="s">
        <v>299</v>
      </c>
      <c r="AD31" s="142" t="s">
        <v>300</v>
      </c>
      <c r="AE31" s="162" t="s">
        <v>173</v>
      </c>
      <c r="AF31" s="142">
        <v>60</v>
      </c>
      <c r="AG31" s="197">
        <v>1</v>
      </c>
      <c r="AH31" s="1041"/>
      <c r="AI31" s="1056" t="s">
        <v>160</v>
      </c>
      <c r="AJ31" s="201">
        <v>0</v>
      </c>
      <c r="AK31" s="153">
        <f>+'[1]Plan Egresados'!W28/'[1]Plan Egresados'!F28</f>
        <v>0</v>
      </c>
      <c r="AL31" s="153">
        <v>0</v>
      </c>
      <c r="AM31" s="1059">
        <f>AVERAGE(AL31:AL35)</f>
        <v>2.7931428571428572E-2</v>
      </c>
      <c r="AN31" s="177">
        <f>+AM31</f>
        <v>2.7931428571428572E-2</v>
      </c>
      <c r="AO31" s="152">
        <f>+'[1]Plan Egresados'!AE28/'[1]Plan Egresados'!F28</f>
        <v>0</v>
      </c>
      <c r="AP31" s="153">
        <f>+'[1]Plan Egresados'!AH28/'[1]Plan Egresados'!F28</f>
        <v>0</v>
      </c>
      <c r="AQ31" s="186">
        <f>+'[1]Plan Egresados'!AJ28</f>
        <v>0</v>
      </c>
      <c r="AR31" s="1062">
        <f>AVERAGE(AQ31:AQ35)</f>
        <v>8.8359999999999994E-2</v>
      </c>
      <c r="AS31" s="200">
        <f>+AR31</f>
        <v>8.8359999999999994E-2</v>
      </c>
      <c r="AT31" s="152">
        <f>+'[1]Plan Egresados'!AP28/'[1]Plan Egresados'!F28</f>
        <v>0</v>
      </c>
      <c r="AU31" s="153">
        <f>+'[1]Plan Egresados'!AS28/'[1]Plan Egresados'!F28</f>
        <v>0</v>
      </c>
      <c r="AV31" s="186">
        <f>+'[1]Plan Egresados'!AU28</f>
        <v>0</v>
      </c>
      <c r="AW31" s="1062">
        <f>AVERAGE(AV31:AV35)</f>
        <v>0</v>
      </c>
      <c r="AX31" s="163">
        <f>+AW31</f>
        <v>0</v>
      </c>
      <c r="AY31" s="130">
        <f t="shared" si="0"/>
        <v>1</v>
      </c>
      <c r="AZ31" s="1065" t="s">
        <v>301</v>
      </c>
      <c r="BA31" s="109" t="str">
        <f t="shared" si="1"/>
        <v xml:space="preserve"> </v>
      </c>
    </row>
    <row r="32" spans="2:53" ht="45">
      <c r="B32" s="1096"/>
      <c r="C32" s="1100"/>
      <c r="D32" s="814"/>
      <c r="E32" s="1040"/>
      <c r="F32" s="1071"/>
      <c r="G32" s="1071"/>
      <c r="H32" s="1071"/>
      <c r="I32" s="1071"/>
      <c r="J32" s="1071"/>
      <c r="K32" s="1071"/>
      <c r="L32" s="1071"/>
      <c r="M32" s="1071"/>
      <c r="N32" s="1071"/>
      <c r="O32" s="1071"/>
      <c r="P32" s="1071"/>
      <c r="Q32" s="1071"/>
      <c r="R32" s="1040"/>
      <c r="S32" s="1040"/>
      <c r="T32" s="1040"/>
      <c r="U32" s="1040"/>
      <c r="V32" s="1040"/>
      <c r="W32" s="1077"/>
      <c r="X32" s="1077"/>
      <c r="Y32" s="1077"/>
      <c r="Z32" s="1077"/>
      <c r="AA32" s="1040"/>
      <c r="AB32" s="1080"/>
      <c r="AC32" s="142" t="s">
        <v>302</v>
      </c>
      <c r="AD32" s="142" t="s">
        <v>303</v>
      </c>
      <c r="AE32" s="162" t="s">
        <v>173</v>
      </c>
      <c r="AF32" s="142">
        <v>5000</v>
      </c>
      <c r="AG32" s="197">
        <v>0.45</v>
      </c>
      <c r="AH32" s="1077"/>
      <c r="AI32" s="1057"/>
      <c r="AJ32" s="166">
        <f>+'[1]Plan Egresados'!T29/'[1]Plan Egresados'!F29</f>
        <v>5.6800000000000003E-2</v>
      </c>
      <c r="AK32" s="167">
        <f>+'[1]Plan Egresados'!W29/'[1]Plan Egresados'!F29</f>
        <v>0</v>
      </c>
      <c r="AL32" s="188">
        <f>+'[1]Plan Egresados'!Y29</f>
        <v>5.6800000000000003E-2</v>
      </c>
      <c r="AM32" s="1060"/>
      <c r="AN32" s="1066"/>
      <c r="AO32" s="166">
        <f>+'[1]Plan Egresados'!AE29/'[1]Plan Egresados'!F29</f>
        <v>0.1714</v>
      </c>
      <c r="AP32" s="167">
        <f>+'[1]Plan Egresados'!AH29/'[1]Plan Egresados'!F29</f>
        <v>9.0399999999999994E-2</v>
      </c>
      <c r="AQ32" s="189">
        <f>+'[1]Plan Egresados'!AJ29</f>
        <v>0.26179999999999998</v>
      </c>
      <c r="AR32" s="1063"/>
      <c r="AS32" s="1066"/>
      <c r="AT32" s="166">
        <f>+'[1]Plan Egresados'!AP29/'[1]Plan Egresados'!F29</f>
        <v>0</v>
      </c>
      <c r="AU32" s="167">
        <f>+'[1]Plan Egresados'!AS29/'[1]Plan Egresados'!F29</f>
        <v>0</v>
      </c>
      <c r="AV32" s="189">
        <f>+'[1]Plan Egresados'!AU29</f>
        <v>0</v>
      </c>
      <c r="AW32" s="1063"/>
      <c r="AX32" s="1068"/>
      <c r="AY32" s="130">
        <f t="shared" si="0"/>
        <v>0.76859999999999995</v>
      </c>
      <c r="AZ32" s="1065"/>
      <c r="BA32" s="109" t="str">
        <f t="shared" si="1"/>
        <v xml:space="preserve"> </v>
      </c>
    </row>
    <row r="33" spans="2:53" ht="45">
      <c r="B33" s="1096"/>
      <c r="C33" s="1100"/>
      <c r="D33" s="814"/>
      <c r="E33" s="1040"/>
      <c r="F33" s="1071"/>
      <c r="G33" s="1071"/>
      <c r="H33" s="1071"/>
      <c r="I33" s="1071"/>
      <c r="J33" s="1071"/>
      <c r="K33" s="1071"/>
      <c r="L33" s="1071"/>
      <c r="M33" s="1071"/>
      <c r="N33" s="1071"/>
      <c r="O33" s="1071"/>
      <c r="P33" s="1071"/>
      <c r="Q33" s="1071"/>
      <c r="R33" s="1040"/>
      <c r="S33" s="1040"/>
      <c r="T33" s="1040"/>
      <c r="U33" s="1040"/>
      <c r="V33" s="1040"/>
      <c r="W33" s="1077"/>
      <c r="X33" s="1077"/>
      <c r="Y33" s="1077"/>
      <c r="Z33" s="1077"/>
      <c r="AA33" s="1040"/>
      <c r="AB33" s="1081"/>
      <c r="AC33" s="142" t="s">
        <v>304</v>
      </c>
      <c r="AD33" s="142" t="s">
        <v>305</v>
      </c>
      <c r="AE33" s="162" t="s">
        <v>173</v>
      </c>
      <c r="AF33" s="142">
        <v>350</v>
      </c>
      <c r="AG33" s="197">
        <v>0.55000000000000004</v>
      </c>
      <c r="AH33" s="1077"/>
      <c r="AI33" s="1057"/>
      <c r="AJ33" s="166">
        <f>+'[1]Plan Egresados'!T30/'[1]Plan Egresados'!F30</f>
        <v>8.2857142857142851E-2</v>
      </c>
      <c r="AK33" s="167">
        <f>+'[1]Plan Egresados'!W30/'[1]Plan Egresados'!F30</f>
        <v>0</v>
      </c>
      <c r="AL33" s="188">
        <f>+'[1]Plan Egresados'!Y30</f>
        <v>8.2857142857142851E-2</v>
      </c>
      <c r="AM33" s="1060"/>
      <c r="AN33" s="1067"/>
      <c r="AO33" s="166">
        <f>+'[1]Plan Egresados'!AE30/'[1]Plan Egresados'!F30</f>
        <v>9.4285714285714292E-2</v>
      </c>
      <c r="AP33" s="167">
        <f>+'[1]Plan Egresados'!AH30/'[1]Plan Egresados'!F30</f>
        <v>8.5714285714285715E-2</v>
      </c>
      <c r="AQ33" s="189">
        <f>+'[1]Plan Egresados'!AJ30</f>
        <v>0.18</v>
      </c>
      <c r="AR33" s="1063"/>
      <c r="AS33" s="1067"/>
      <c r="AT33" s="166">
        <f>+'[1]Plan Egresados'!AP30/'[1]Plan Egresados'!F30</f>
        <v>0</v>
      </c>
      <c r="AU33" s="167">
        <f>+'[1]Plan Egresados'!AS30/'[1]Plan Egresados'!F30</f>
        <v>0</v>
      </c>
      <c r="AV33" s="189">
        <f>+'[1]Plan Egresados'!AU30</f>
        <v>0</v>
      </c>
      <c r="AW33" s="1063"/>
      <c r="AX33" s="1069"/>
      <c r="AY33" s="130">
        <f t="shared" si="0"/>
        <v>0.81285714285714294</v>
      </c>
      <c r="AZ33" s="1065"/>
      <c r="BA33" s="109" t="str">
        <f t="shared" si="1"/>
        <v xml:space="preserve"> </v>
      </c>
    </row>
    <row r="34" spans="2:53" ht="30">
      <c r="B34" s="1096"/>
      <c r="C34" s="1100"/>
      <c r="D34" s="814"/>
      <c r="E34" s="1040"/>
      <c r="F34" s="1071"/>
      <c r="G34" s="1071"/>
      <c r="H34" s="1071"/>
      <c r="I34" s="1071"/>
      <c r="J34" s="1071"/>
      <c r="K34" s="1071"/>
      <c r="L34" s="1071"/>
      <c r="M34" s="1071"/>
      <c r="N34" s="1071"/>
      <c r="O34" s="1071"/>
      <c r="P34" s="1071"/>
      <c r="Q34" s="1071"/>
      <c r="R34" s="1040"/>
      <c r="S34" s="1040"/>
      <c r="T34" s="1040"/>
      <c r="U34" s="1040"/>
      <c r="V34" s="1040"/>
      <c r="W34" s="1077"/>
      <c r="X34" s="1077"/>
      <c r="Y34" s="1077"/>
      <c r="Z34" s="1077"/>
      <c r="AA34" s="1040"/>
      <c r="AB34" s="1079" t="s">
        <v>306</v>
      </c>
      <c r="AC34" s="142" t="s">
        <v>307</v>
      </c>
      <c r="AD34" s="142" t="s">
        <v>308</v>
      </c>
      <c r="AE34" s="162" t="s">
        <v>173</v>
      </c>
      <c r="AF34" s="142">
        <v>30</v>
      </c>
      <c r="AG34" s="197">
        <v>1</v>
      </c>
      <c r="AH34" s="1077"/>
      <c r="AI34" s="1057"/>
      <c r="AJ34" s="166">
        <f>+'[1]Plan Egresados'!T31/'[1]Plan Egresados'!F31</f>
        <v>0.1</v>
      </c>
      <c r="AK34" s="167">
        <f>+'[1]Plan Egresados'!W31/'[1]Plan Egresados'!F31</f>
        <v>0.23333333333333334</v>
      </c>
      <c r="AL34" s="188">
        <f>+'[1]Plan Egresados'!Y31</f>
        <v>0</v>
      </c>
      <c r="AM34" s="1060"/>
      <c r="AN34" s="1067"/>
      <c r="AO34" s="166">
        <f>+'[1]Plan Egresados'!AE31/'[1]Plan Egresados'!F31</f>
        <v>0</v>
      </c>
      <c r="AP34" s="167">
        <f>+'[1]Plan Egresados'!AH32/'[1]Plan Egresados'!F31</f>
        <v>0</v>
      </c>
      <c r="AQ34" s="189">
        <f>+'[1]Plan Egresados'!AJ31</f>
        <v>0</v>
      </c>
      <c r="AR34" s="1063"/>
      <c r="AS34" s="1067"/>
      <c r="AT34" s="166">
        <f>+'[1]Plan Egresados'!AP31/'[1]Plan Egresados'!F31</f>
        <v>0</v>
      </c>
      <c r="AU34" s="167">
        <f>+'[1]Plan Egresados'!AS31/'[1]Plan Egresados'!F31</f>
        <v>0</v>
      </c>
      <c r="AV34" s="189">
        <f>+'[1]Plan Egresados'!AU31</f>
        <v>0</v>
      </c>
      <c r="AW34" s="1063"/>
      <c r="AX34" s="1069"/>
      <c r="AY34" s="130">
        <f t="shared" si="0"/>
        <v>1</v>
      </c>
      <c r="AZ34" s="1065"/>
      <c r="BA34" s="109" t="str">
        <f t="shared" si="1"/>
        <v xml:space="preserve"> </v>
      </c>
    </row>
    <row r="35" spans="2:53" ht="45.75" thickBot="1">
      <c r="B35" s="1096"/>
      <c r="C35" s="1100"/>
      <c r="D35" s="814"/>
      <c r="E35" s="1040"/>
      <c r="F35" s="1071"/>
      <c r="G35" s="1071"/>
      <c r="H35" s="1071"/>
      <c r="I35" s="1071"/>
      <c r="J35" s="1071"/>
      <c r="K35" s="1071"/>
      <c r="L35" s="1071"/>
      <c r="M35" s="1071"/>
      <c r="N35" s="1071"/>
      <c r="O35" s="1071"/>
      <c r="P35" s="1071"/>
      <c r="Q35" s="1071"/>
      <c r="R35" s="1040"/>
      <c r="S35" s="1040"/>
      <c r="T35" s="1040"/>
      <c r="U35" s="1040"/>
      <c r="V35" s="1040"/>
      <c r="W35" s="1078"/>
      <c r="X35" s="1078"/>
      <c r="Y35" s="1078"/>
      <c r="Z35" s="1078"/>
      <c r="AA35" s="1040"/>
      <c r="AB35" s="1081"/>
      <c r="AC35" s="142" t="s">
        <v>309</v>
      </c>
      <c r="AD35" s="142" t="s">
        <v>310</v>
      </c>
      <c r="AE35" s="162" t="s">
        <v>173</v>
      </c>
      <c r="AF35" s="142">
        <v>25</v>
      </c>
      <c r="AG35" s="197">
        <v>1</v>
      </c>
      <c r="AH35" s="1078"/>
      <c r="AI35" s="1058"/>
      <c r="AJ35" s="169">
        <f>+'[1]Plan Egresados'!T32/'[1]Plan Egresados'!F32</f>
        <v>0</v>
      </c>
      <c r="AK35" s="170">
        <f>+'[1]Plan Egresados'!W32/'[1]Plan Egresados'!F32</f>
        <v>0</v>
      </c>
      <c r="AL35" s="192">
        <f>+'[1]Plan Egresados'!Y32</f>
        <v>0</v>
      </c>
      <c r="AM35" s="1061"/>
      <c r="AN35" s="1067"/>
      <c r="AO35" s="169">
        <f>+'[1]Plan Egresados'!AE32/'[1]Plan Egresados'!F32</f>
        <v>0</v>
      </c>
      <c r="AP35" s="170" t="e">
        <f>+'[1]Plan Egresados'!#REF!/'[1]Plan Egresados'!F32</f>
        <v>#REF!</v>
      </c>
      <c r="AQ35" s="193">
        <f>+'[1]Plan Egresados'!AJ32</f>
        <v>0</v>
      </c>
      <c r="AR35" s="1064"/>
      <c r="AS35" s="1067"/>
      <c r="AT35" s="169">
        <f>+'[1]Plan Egresados'!AP32/'[1]Plan Egresados'!F32</f>
        <v>0</v>
      </c>
      <c r="AU35" s="170">
        <f>+'[1]Plan Egresados'!AS32/'[1]Plan Egresados'!F32</f>
        <v>0</v>
      </c>
      <c r="AV35" s="193">
        <f>+'[1]Plan Egresados'!AU32</f>
        <v>0</v>
      </c>
      <c r="AW35" s="1064"/>
      <c r="AX35" s="1070"/>
      <c r="AY35" s="130">
        <f t="shared" si="0"/>
        <v>1</v>
      </c>
      <c r="AZ35" s="1065"/>
      <c r="BA35" s="109" t="str">
        <f t="shared" si="1"/>
        <v xml:space="preserve"> </v>
      </c>
    </row>
    <row r="36" spans="2:53" ht="30.75" thickBot="1">
      <c r="B36" s="1096"/>
      <c r="C36" s="1100"/>
      <c r="D36" s="814"/>
      <c r="E36" s="1038" t="s">
        <v>43</v>
      </c>
      <c r="F36" s="1046"/>
      <c r="G36" s="1046" t="s">
        <v>160</v>
      </c>
      <c r="H36" s="1046"/>
      <c r="I36" s="1046" t="s">
        <v>160</v>
      </c>
      <c r="J36" s="1046"/>
      <c r="K36" s="1046"/>
      <c r="L36" s="1046"/>
      <c r="M36" s="1046"/>
      <c r="N36" s="1046"/>
      <c r="O36" s="1046"/>
      <c r="P36" s="1046"/>
      <c r="Q36" s="1046"/>
      <c r="R36" s="1038" t="s">
        <v>311</v>
      </c>
      <c r="S36" s="1038" t="s">
        <v>312</v>
      </c>
      <c r="T36" s="1038" t="s">
        <v>313</v>
      </c>
      <c r="U36" s="1038" t="s">
        <v>314</v>
      </c>
      <c r="V36" s="1038" t="s">
        <v>44</v>
      </c>
      <c r="W36" s="1042" t="s">
        <v>315</v>
      </c>
      <c r="X36" s="1042" t="s">
        <v>167</v>
      </c>
      <c r="Y36" s="1042" t="s">
        <v>316</v>
      </c>
      <c r="Z36" s="1042"/>
      <c r="AA36" s="1040" t="s">
        <v>317</v>
      </c>
      <c r="AB36" s="202" t="s">
        <v>318</v>
      </c>
      <c r="AC36" s="142" t="s">
        <v>319</v>
      </c>
      <c r="AD36" s="142" t="s">
        <v>320</v>
      </c>
      <c r="AE36" s="142" t="s">
        <v>173</v>
      </c>
      <c r="AF36" s="142">
        <v>3</v>
      </c>
      <c r="AG36" s="203">
        <v>0.66666666666666696</v>
      </c>
      <c r="AH36" s="1038"/>
      <c r="AI36" s="1051" t="s">
        <v>160</v>
      </c>
      <c r="AJ36" s="201">
        <f>+'[1]Programa. Discapacid'!T28/'[1]Programa. Discapacid'!F28</f>
        <v>3.3333333333333335E-3</v>
      </c>
      <c r="AK36" s="204">
        <f>+'[1]Programa. Discapacid'!W28/'[1]Programa. Discapacid'!F28</f>
        <v>0</v>
      </c>
      <c r="AL36" s="204">
        <f>+'[1]Programa. Discapacid'!Y28</f>
        <v>3.3333333333333335E-3</v>
      </c>
      <c r="AM36" s="1053">
        <f>AVERAGE(AL36:AL39)</f>
        <v>5.5833333333333339E-2</v>
      </c>
      <c r="AN36" s="205">
        <f>+AM36</f>
        <v>5.5833333333333339E-2</v>
      </c>
      <c r="AO36" s="201">
        <f>+'[1]Programa. Discapacid'!AE28/'[1]Programa. Discapacid'!F28</f>
        <v>0.16666666666666666</v>
      </c>
      <c r="AP36" s="204">
        <f>+'[1]Programa. Discapacid'!AH28/'[1]Programa. Discapacid'!F28</f>
        <v>0</v>
      </c>
      <c r="AQ36" s="206">
        <f>+'[1]Programa. Discapacid'!AJ28</f>
        <v>0.16666666666666666</v>
      </c>
      <c r="AR36" s="1030">
        <f>AVERAGE(AQ36:AQ39)</f>
        <v>0.16666666666666669</v>
      </c>
      <c r="AS36" s="205">
        <f>+AR36</f>
        <v>0.16666666666666669</v>
      </c>
      <c r="AT36" s="201">
        <f>+'[1]Programa. Discapacid'!AP28/'[1]Programa. Discapacid'!F28</f>
        <v>0</v>
      </c>
      <c r="AU36" s="204">
        <f>+'[1]Programa. Discapacid'!AS28/'[1]Programa. Discapacid'!F28</f>
        <v>0</v>
      </c>
      <c r="AV36" s="206">
        <f>+'[1]Programa. Discapacid'!AU28</f>
        <v>0</v>
      </c>
      <c r="AW36" s="1030">
        <f>AVERAGE(AV36:AV39)</f>
        <v>0</v>
      </c>
      <c r="AX36" s="207">
        <f>+AW36</f>
        <v>0</v>
      </c>
      <c r="AY36" s="130">
        <f t="shared" si="0"/>
        <v>0.83666666666666689</v>
      </c>
      <c r="AZ36" s="1047" t="s">
        <v>321</v>
      </c>
      <c r="BA36" s="109" t="str">
        <f t="shared" si="1"/>
        <v xml:space="preserve"> </v>
      </c>
    </row>
    <row r="37" spans="2:53" ht="75">
      <c r="B37" s="1096"/>
      <c r="C37" s="1100"/>
      <c r="D37" s="814"/>
      <c r="E37" s="814"/>
      <c r="F37" s="814"/>
      <c r="G37" s="814"/>
      <c r="H37" s="814"/>
      <c r="I37" s="814"/>
      <c r="J37" s="814"/>
      <c r="K37" s="814"/>
      <c r="L37" s="814"/>
      <c r="M37" s="814"/>
      <c r="N37" s="814"/>
      <c r="O37" s="814"/>
      <c r="P37" s="814"/>
      <c r="Q37" s="814"/>
      <c r="R37" s="814"/>
      <c r="S37" s="814"/>
      <c r="T37" s="814"/>
      <c r="U37" s="814"/>
      <c r="V37" s="814"/>
      <c r="W37" s="1049"/>
      <c r="X37" s="1049"/>
      <c r="Y37" s="1049"/>
      <c r="Z37" s="1049"/>
      <c r="AA37" s="1040"/>
      <c r="AB37" s="202" t="s">
        <v>322</v>
      </c>
      <c r="AC37" s="142" t="s">
        <v>323</v>
      </c>
      <c r="AD37" s="142" t="s">
        <v>324</v>
      </c>
      <c r="AE37" s="142" t="s">
        <v>173</v>
      </c>
      <c r="AF37" s="142">
        <v>1</v>
      </c>
      <c r="AG37" s="203">
        <v>0.57999999999999996</v>
      </c>
      <c r="AH37" s="1038"/>
      <c r="AI37" s="1052"/>
      <c r="AJ37" s="208">
        <f>+'[1]Programa. Discapacid'!T29/'[1]Programa. Discapacid'!F29</f>
        <v>0.02</v>
      </c>
      <c r="AK37" s="209">
        <f>+'[1]Programa. Discapacid'!W29/'[1]Programa. Discapacid'!F29</f>
        <v>0</v>
      </c>
      <c r="AL37" s="209">
        <f>+'[1]Programa. Discapacid'!Y29</f>
        <v>0.02</v>
      </c>
      <c r="AM37" s="1054"/>
      <c r="AN37" s="210"/>
      <c r="AO37" s="208">
        <f>+'[1]Programa. Discapacid'!AE29/'[1]Programa. Discapacid'!F29</f>
        <v>0.2</v>
      </c>
      <c r="AP37" s="209">
        <f>+'[1]Programa. Discapacid'!AH29/'[1]Programa. Discapacid'!F29</f>
        <v>0</v>
      </c>
      <c r="AQ37" s="211">
        <f>+'[1]Programa. Discapacid'!AJ29</f>
        <v>0.2</v>
      </c>
      <c r="AR37" s="1031"/>
      <c r="AS37" s="212"/>
      <c r="AT37" s="208">
        <f>+'[1]Programa. Discapacid'!AP29/'[1]Programa. Discapacid'!F29</f>
        <v>0</v>
      </c>
      <c r="AU37" s="209">
        <f>+'[1]Programa. Discapacid'!AS29/'[1]Programa. Discapacid'!F29</f>
        <v>0</v>
      </c>
      <c r="AV37" s="211">
        <f>+'[1]Programa. Discapacid'!AU29</f>
        <v>0</v>
      </c>
      <c r="AW37" s="1031"/>
      <c r="AX37" s="213"/>
      <c r="AY37" s="130">
        <f t="shared" si="0"/>
        <v>0.8</v>
      </c>
      <c r="AZ37" s="1048"/>
      <c r="BA37" s="109" t="str">
        <f t="shared" si="1"/>
        <v xml:space="preserve"> </v>
      </c>
    </row>
    <row r="38" spans="2:53" ht="105">
      <c r="B38" s="1096"/>
      <c r="C38" s="1100"/>
      <c r="D38" s="814"/>
      <c r="E38" s="814"/>
      <c r="F38" s="814"/>
      <c r="G38" s="814"/>
      <c r="H38" s="814"/>
      <c r="I38" s="814"/>
      <c r="J38" s="814"/>
      <c r="K38" s="814"/>
      <c r="L38" s="814"/>
      <c r="M38" s="814"/>
      <c r="N38" s="814"/>
      <c r="O38" s="814"/>
      <c r="P38" s="814"/>
      <c r="Q38" s="814"/>
      <c r="R38" s="814"/>
      <c r="S38" s="814"/>
      <c r="T38" s="814"/>
      <c r="U38" s="814"/>
      <c r="V38" s="814"/>
      <c r="W38" s="1049"/>
      <c r="X38" s="1049"/>
      <c r="Y38" s="1049"/>
      <c r="Z38" s="1049"/>
      <c r="AA38" s="1040"/>
      <c r="AB38" s="202" t="s">
        <v>325</v>
      </c>
      <c r="AC38" s="142" t="s">
        <v>326</v>
      </c>
      <c r="AD38" s="142" t="s">
        <v>327</v>
      </c>
      <c r="AE38" s="142" t="s">
        <v>173</v>
      </c>
      <c r="AF38" s="142">
        <v>2</v>
      </c>
      <c r="AG38" s="203">
        <v>0.5</v>
      </c>
      <c r="AH38" s="1038"/>
      <c r="AI38" s="1052"/>
      <c r="AJ38" s="208">
        <f>+'[1]Programa. Discapacid'!T30/'[1]Programa. Discapacid'!F30</f>
        <v>0</v>
      </c>
      <c r="AK38" s="209">
        <f>+'[1]Programa. Discapacid'!W30/'[1]Programa. Discapacid'!F30</f>
        <v>0</v>
      </c>
      <c r="AL38" s="209">
        <f>+'[1]Programa. Discapacid'!Y30</f>
        <v>0</v>
      </c>
      <c r="AM38" s="1054"/>
      <c r="AN38" s="214"/>
      <c r="AO38" s="208">
        <f>+'[1]Programa. Discapacid'!AE30/'[1]Programa. Discapacid'!F30</f>
        <v>0.3</v>
      </c>
      <c r="AP38" s="209">
        <f>+'[1]Programa. Discapacid'!AH30/'[1]Programa. Discapacid'!F30</f>
        <v>0</v>
      </c>
      <c r="AQ38" s="211">
        <f>+'[1]Programa. Discapacid'!AJ30</f>
        <v>0.3</v>
      </c>
      <c r="AR38" s="1031"/>
      <c r="AS38" s="215"/>
      <c r="AT38" s="208">
        <f>+'[1]Programa. Discapacid'!AP30/'[1]Programa. Discapacid'!F30</f>
        <v>0</v>
      </c>
      <c r="AU38" s="209">
        <f>+'[1]Programa. Discapacid'!AS30/'[1]Programa. Discapacid'!F30</f>
        <v>0</v>
      </c>
      <c r="AV38" s="211">
        <f>+'[1]Programa. Discapacid'!AU30</f>
        <v>0</v>
      </c>
      <c r="AW38" s="1031"/>
      <c r="AX38" s="213"/>
      <c r="AY38" s="130">
        <f t="shared" si="0"/>
        <v>0.8</v>
      </c>
      <c r="AZ38" s="1048"/>
      <c r="BA38" s="109" t="str">
        <f t="shared" si="1"/>
        <v xml:space="preserve"> </v>
      </c>
    </row>
    <row r="39" spans="2:53" ht="135.75" thickBot="1">
      <c r="B39" s="1096"/>
      <c r="C39" s="1100"/>
      <c r="D39" s="814"/>
      <c r="E39" s="814"/>
      <c r="F39" s="814"/>
      <c r="G39" s="814"/>
      <c r="H39" s="814"/>
      <c r="I39" s="814"/>
      <c r="J39" s="814"/>
      <c r="K39" s="814"/>
      <c r="L39" s="814"/>
      <c r="M39" s="814"/>
      <c r="N39" s="814"/>
      <c r="O39" s="814"/>
      <c r="P39" s="814"/>
      <c r="Q39" s="814"/>
      <c r="R39" s="814"/>
      <c r="S39" s="814"/>
      <c r="T39" s="814"/>
      <c r="U39" s="814"/>
      <c r="V39" s="814"/>
      <c r="W39" s="1050"/>
      <c r="X39" s="1050"/>
      <c r="Y39" s="1050"/>
      <c r="Z39" s="1050"/>
      <c r="AA39" s="1040"/>
      <c r="AB39" s="202" t="s">
        <v>328</v>
      </c>
      <c r="AC39" s="142" t="s">
        <v>329</v>
      </c>
      <c r="AD39" s="142" t="s">
        <v>330</v>
      </c>
      <c r="AE39" s="142" t="s">
        <v>173</v>
      </c>
      <c r="AF39" s="142">
        <v>80</v>
      </c>
      <c r="AG39" s="203">
        <v>0.28749999999999998</v>
      </c>
      <c r="AH39" s="1038"/>
      <c r="AI39" s="1052"/>
      <c r="AJ39" s="216">
        <f>+'[1]Programa. Discapacid'!T31/'[1]Programa. Discapacid'!F31</f>
        <v>0.1</v>
      </c>
      <c r="AK39" s="217">
        <f>+'[1]Programa. Discapacid'!W31/'[1]Programa. Discapacid'!F31</f>
        <v>0.1</v>
      </c>
      <c r="AL39" s="217">
        <f>+'[1]Programa. Discapacid'!Y31</f>
        <v>0.2</v>
      </c>
      <c r="AM39" s="1055"/>
      <c r="AN39" s="218"/>
      <c r="AO39" s="219">
        <f>+'[1]Programa. Discapacid'!AE31/'[1]Programa. Discapacid'!F31</f>
        <v>0</v>
      </c>
      <c r="AP39" s="220">
        <f>+'[1]Programa. Discapacid'!AH31/'[1]Programa. Discapacid'!F31</f>
        <v>0</v>
      </c>
      <c r="AQ39" s="221">
        <f>+'[1]Programa. Discapacid'!AJ31</f>
        <v>0</v>
      </c>
      <c r="AR39" s="1032"/>
      <c r="AS39" s="222"/>
      <c r="AT39" s="219">
        <f>+'[1]Programa. Discapacid'!AP31/'[1]Programa. Discapacid'!F31</f>
        <v>0</v>
      </c>
      <c r="AU39" s="220">
        <f>+'[1]Programa. Discapacid'!AS31/'[1]Programa. Discapacid'!F31</f>
        <v>0</v>
      </c>
      <c r="AV39" s="221">
        <f>+'[1]Programa. Discapacid'!AU31</f>
        <v>0</v>
      </c>
      <c r="AW39" s="1032"/>
      <c r="AX39" s="213"/>
      <c r="AY39" s="130">
        <f t="shared" si="0"/>
        <v>0.48749999999999999</v>
      </c>
      <c r="AZ39" s="1048"/>
      <c r="BA39" s="109" t="str">
        <f t="shared" si="1"/>
        <v xml:space="preserve"> </v>
      </c>
    </row>
    <row r="40" spans="2:53" ht="165.75" thickBot="1">
      <c r="B40" s="1096"/>
      <c r="C40" s="1100"/>
      <c r="D40" s="814"/>
      <c r="E40" s="1038" t="s">
        <v>45</v>
      </c>
      <c r="F40" s="1046"/>
      <c r="G40" s="1046" t="s">
        <v>160</v>
      </c>
      <c r="H40" s="1046"/>
      <c r="I40" s="1046" t="s">
        <v>160</v>
      </c>
      <c r="J40" s="1046"/>
      <c r="K40" s="1046"/>
      <c r="L40" s="1046" t="s">
        <v>160</v>
      </c>
      <c r="M40" s="1046"/>
      <c r="N40" s="1046"/>
      <c r="O40" s="1046"/>
      <c r="P40" s="1046"/>
      <c r="Q40" s="1046"/>
      <c r="R40" s="1038" t="s">
        <v>331</v>
      </c>
      <c r="S40" s="1038" t="s">
        <v>332</v>
      </c>
      <c r="T40" s="1038" t="s">
        <v>681</v>
      </c>
      <c r="U40" s="1038" t="s">
        <v>333</v>
      </c>
      <c r="V40" s="1038" t="s">
        <v>334</v>
      </c>
      <c r="W40" s="1038" t="s">
        <v>335</v>
      </c>
      <c r="X40" s="1038" t="s">
        <v>167</v>
      </c>
      <c r="Y40" s="1038" t="s">
        <v>336</v>
      </c>
      <c r="Z40" s="1038"/>
      <c r="AA40" s="1040" t="s">
        <v>337</v>
      </c>
      <c r="AB40" s="175" t="s">
        <v>338</v>
      </c>
      <c r="AC40" s="142" t="s">
        <v>339</v>
      </c>
      <c r="AD40" s="142" t="s">
        <v>340</v>
      </c>
      <c r="AE40" s="142" t="s">
        <v>173</v>
      </c>
      <c r="AF40" s="142">
        <v>1</v>
      </c>
      <c r="AG40" s="223">
        <v>0.5</v>
      </c>
      <c r="AH40" s="1038"/>
      <c r="AI40" s="1043" t="s">
        <v>160</v>
      </c>
      <c r="AJ40" s="224">
        <f>+'[1]Procedim. Posgrados'!T28/'[1]Procedim. Posgrados'!F28</f>
        <v>0.01</v>
      </c>
      <c r="AK40" s="225">
        <f>+'[1]Procedim. Posgrados'!W28/'[1]Procedim. Posgrados'!F28</f>
        <v>0</v>
      </c>
      <c r="AL40" s="225">
        <f>+'[1]Procedim. Posgrados'!Y28</f>
        <v>0.01</v>
      </c>
      <c r="AM40" s="1045">
        <f>AVERAGE(AL40:AL42)</f>
        <v>0.12166666666666666</v>
      </c>
      <c r="AN40" s="226">
        <f>+AM40</f>
        <v>0.12166666666666666</v>
      </c>
      <c r="AO40" s="201">
        <f>+'[1]Procedim. Posgrados'!AE28/'[1]Procedim. Posgrados'!F28</f>
        <v>0</v>
      </c>
      <c r="AP40" s="204">
        <f>+'[1]Procedim. Posgrados'!AH28/'[1]Procedim. Posgrados'!F28</f>
        <v>0</v>
      </c>
      <c r="AQ40" s="206">
        <f>+'[1]Procedim. Posgrados'!AJ28</f>
        <v>0</v>
      </c>
      <c r="AR40" s="1030">
        <f>AVERAGE(AQ40:AQ42)</f>
        <v>0.125</v>
      </c>
      <c r="AS40" s="227">
        <f>+AR40</f>
        <v>0.125</v>
      </c>
      <c r="AT40" s="201">
        <f>+'[1]Procedim. Posgrados'!AP28/'[1]Procedim. Posgrados'!F28</f>
        <v>0</v>
      </c>
      <c r="AU40" s="204">
        <f>+'[1]Procedim. Posgrados'!AS28/'[1]Procedim. Posgrados'!F28</f>
        <v>0</v>
      </c>
      <c r="AV40" s="206">
        <f>+'[1]Procedim. Posgrados'!AU28</f>
        <v>0</v>
      </c>
      <c r="AW40" s="1030">
        <f>AVERAGE(AV40:AV42)</f>
        <v>0</v>
      </c>
      <c r="AX40" s="207">
        <f>+AW40</f>
        <v>0</v>
      </c>
      <c r="AY40" s="130">
        <f t="shared" si="0"/>
        <v>0.51</v>
      </c>
      <c r="AZ40" s="1033" t="s">
        <v>341</v>
      </c>
      <c r="BA40" s="109" t="str">
        <f t="shared" si="1"/>
        <v xml:space="preserve"> </v>
      </c>
    </row>
    <row r="41" spans="2:53" ht="135">
      <c r="B41" s="1096"/>
      <c r="C41" s="1100"/>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1040"/>
      <c r="AB41" s="175" t="s">
        <v>342</v>
      </c>
      <c r="AC41" s="142" t="s">
        <v>343</v>
      </c>
      <c r="AD41" s="142" t="s">
        <v>344</v>
      </c>
      <c r="AE41" s="142" t="s">
        <v>173</v>
      </c>
      <c r="AF41" s="142">
        <v>1</v>
      </c>
      <c r="AG41" s="228">
        <v>0</v>
      </c>
      <c r="AH41" s="1038"/>
      <c r="AI41" s="1043"/>
      <c r="AJ41" s="224">
        <f>+'[1]Procedim. Posgrados'!T29/'[1]Procedim. Posgrados'!F29</f>
        <v>0.08</v>
      </c>
      <c r="AK41" s="225">
        <f>+'[1]Procedim. Posgrados'!W29/'[1]Procedim. Posgrados'!F29</f>
        <v>0</v>
      </c>
      <c r="AL41" s="225">
        <f>+'[1]Procedim. Posgrados'!Y29</f>
        <v>0.08</v>
      </c>
      <c r="AM41" s="1045"/>
      <c r="AN41" s="215"/>
      <c r="AO41" s="208">
        <f>+'[1]Procedim. Posgrados'!AE29/'[1]Procedim. Posgrados'!F29</f>
        <v>0</v>
      </c>
      <c r="AP41" s="209">
        <f>+'[1]Procedim. Posgrados'!AH29/'[1]Procedim. Posgrados'!F29</f>
        <v>0</v>
      </c>
      <c r="AQ41" s="211">
        <f>+'[1]Procedim. Posgrados'!AJ29</f>
        <v>0</v>
      </c>
      <c r="AR41" s="1031"/>
      <c r="AS41" s="215"/>
      <c r="AT41" s="208">
        <f>+'[1]Procedim. Posgrados'!AP29/'[1]Procedim. Posgrados'!F29</f>
        <v>0</v>
      </c>
      <c r="AU41" s="209">
        <f>+'[1]Procedim. Posgrados'!AS29/'[1]Procedim. Posgrados'!F29</f>
        <v>0</v>
      </c>
      <c r="AV41" s="211">
        <f>+'[1]Procedim. Posgrados'!AU29</f>
        <v>0</v>
      </c>
      <c r="AW41" s="1031"/>
      <c r="AX41" s="213"/>
      <c r="AY41" s="130">
        <f t="shared" si="0"/>
        <v>0.08</v>
      </c>
      <c r="AZ41" s="1034"/>
      <c r="BA41" s="109" t="str">
        <f t="shared" si="1"/>
        <v xml:space="preserve"> </v>
      </c>
    </row>
    <row r="42" spans="2:53" ht="120.75" thickBot="1">
      <c r="B42" s="1096"/>
      <c r="C42" s="1101"/>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41"/>
      <c r="AB42" s="229" t="s">
        <v>345</v>
      </c>
      <c r="AC42" s="230" t="s">
        <v>346</v>
      </c>
      <c r="AD42" s="230" t="s">
        <v>347</v>
      </c>
      <c r="AE42" s="230" t="s">
        <v>173</v>
      </c>
      <c r="AF42" s="230">
        <v>2</v>
      </c>
      <c r="AG42" s="231">
        <v>0.35</v>
      </c>
      <c r="AH42" s="1042"/>
      <c r="AI42" s="1044"/>
      <c r="AJ42" s="232">
        <f>+'[1]Procedim. Posgrados'!T30/'[1]Procedim. Posgrados'!F30</f>
        <v>0.26</v>
      </c>
      <c r="AK42" s="233">
        <f>+'[1]Procedim. Posgrados'!W30/'[1]Procedim. Posgrados'!F30</f>
        <v>1.4999999999999999E-2</v>
      </c>
      <c r="AL42" s="233">
        <f>+'[1]Procedim. Posgrados'!Y30</f>
        <v>0.27500000000000002</v>
      </c>
      <c r="AM42" s="1045"/>
      <c r="AN42" s="215"/>
      <c r="AO42" s="219">
        <f>+'[1]Procedim. Posgrados'!AE30/'[1]Procedim. Posgrados'!F30</f>
        <v>0.30499999999999999</v>
      </c>
      <c r="AP42" s="220">
        <f>+'[1]Procedim. Posgrados'!AH30/'[1]Procedim. Posgrados'!F30</f>
        <v>7.0000000000000007E-2</v>
      </c>
      <c r="AQ42" s="221">
        <f>+'[1]Procedim. Posgrados'!AJ30</f>
        <v>0.375</v>
      </c>
      <c r="AR42" s="1032"/>
      <c r="AS42" s="215"/>
      <c r="AT42" s="219">
        <f>+'[1]Procedim. Posgrados'!AP30/'[1]Procedim. Posgrados'!F30</f>
        <v>0</v>
      </c>
      <c r="AU42" s="220">
        <f>+'[1]Procedim. Posgrados'!AS30/'[1]Procedim. Posgrados'!F30</f>
        <v>0</v>
      </c>
      <c r="AV42" s="221">
        <f>+'[1]Procedim. Posgrados'!AU30</f>
        <v>0</v>
      </c>
      <c r="AW42" s="1032"/>
      <c r="AX42" s="213"/>
      <c r="AY42" s="130">
        <f t="shared" si="0"/>
        <v>1</v>
      </c>
      <c r="AZ42" s="1034"/>
      <c r="BA42" s="109" t="str">
        <f t="shared" si="1"/>
        <v xml:space="preserve"> </v>
      </c>
    </row>
    <row r="43" spans="2:53" ht="60.75" thickBot="1">
      <c r="B43" s="1096"/>
      <c r="C43" s="1035" t="s">
        <v>46</v>
      </c>
      <c r="D43" s="1020" t="s">
        <v>348</v>
      </c>
      <c r="E43" s="1020" t="s">
        <v>349</v>
      </c>
      <c r="F43" s="1012" t="s">
        <v>160</v>
      </c>
      <c r="G43" s="1012" t="s">
        <v>160</v>
      </c>
      <c r="H43" s="1012" t="s">
        <v>160</v>
      </c>
      <c r="I43" s="1012" t="s">
        <v>160</v>
      </c>
      <c r="J43" s="1012" t="s">
        <v>160</v>
      </c>
      <c r="K43" s="1012" t="s">
        <v>160</v>
      </c>
      <c r="L43" s="1012" t="s">
        <v>160</v>
      </c>
      <c r="M43" s="1012" t="s">
        <v>160</v>
      </c>
      <c r="N43" s="1012" t="s">
        <v>160</v>
      </c>
      <c r="O43" s="1012" t="s">
        <v>160</v>
      </c>
      <c r="P43" s="1012" t="s">
        <v>160</v>
      </c>
      <c r="Q43" s="1012" t="s">
        <v>160</v>
      </c>
      <c r="R43" s="1020" t="s">
        <v>350</v>
      </c>
      <c r="S43" s="1020" t="s">
        <v>351</v>
      </c>
      <c r="T43" s="1020" t="s">
        <v>352</v>
      </c>
      <c r="U43" s="1020" t="s">
        <v>353</v>
      </c>
      <c r="V43" s="1020" t="s">
        <v>354</v>
      </c>
      <c r="W43" s="1020" t="s">
        <v>355</v>
      </c>
      <c r="X43" s="1020" t="s">
        <v>356</v>
      </c>
      <c r="Y43" s="1020" t="s">
        <v>357</v>
      </c>
      <c r="Z43" s="1020"/>
      <c r="AA43" s="1020" t="s">
        <v>358</v>
      </c>
      <c r="AB43" s="234" t="s">
        <v>359</v>
      </c>
      <c r="AC43" s="234" t="s">
        <v>360</v>
      </c>
      <c r="AD43" s="235" t="s">
        <v>361</v>
      </c>
      <c r="AE43" s="234" t="s">
        <v>173</v>
      </c>
      <c r="AF43" s="234">
        <v>5</v>
      </c>
      <c r="AG43" s="236">
        <v>0.4</v>
      </c>
      <c r="AH43" s="1027"/>
      <c r="AI43" s="1000" t="s">
        <v>160</v>
      </c>
      <c r="AJ43" s="237">
        <f>+'[1]Fortalecimien. Gesti. Calidad'!T28/'[1]Fortalecimien. Gesti. Calidad'!F28</f>
        <v>0.2</v>
      </c>
      <c r="AK43" s="238">
        <f>+'[1]Fortalecimien. Gesti. Calidad'!W28/'[1]Fortalecimien. Gesti. Calidad'!F28</f>
        <v>0</v>
      </c>
      <c r="AL43" s="238">
        <f>+'[1]Fortalecimien. Gesti. Calidad'!Y28</f>
        <v>0.2</v>
      </c>
      <c r="AM43" s="1002">
        <f>AVERAGE(AL43:AL49)</f>
        <v>0.11111111111111112</v>
      </c>
      <c r="AN43" s="239">
        <f>+AM43</f>
        <v>0.11111111111111112</v>
      </c>
      <c r="AO43" s="240">
        <f>+'[1]Fortalecimien. Gesti. Calidad'!AE28/'[1]Fortalecimien. Gesti. Calidad'!F28</f>
        <v>0.2</v>
      </c>
      <c r="AP43" s="241">
        <f>+'[1]Fortalecimien. Gesti. Calidad'!AH28/'[1]Fortalecimien. Gesti. Calidad'!F28</f>
        <v>0.2</v>
      </c>
      <c r="AQ43" s="242">
        <f>+'[1]Fortalecimien. Gesti. Calidad'!AJ28</f>
        <v>0.4</v>
      </c>
      <c r="AR43" s="985">
        <f>AVERAGE(AQ43:AQ49)</f>
        <v>0.15555555555555556</v>
      </c>
      <c r="AS43" s="243">
        <f>+AR43</f>
        <v>0.15555555555555556</v>
      </c>
      <c r="AT43" s="240">
        <f>+'[1]Fortalecimien. Gesti. Calidad'!AP28/'[1]Fortalecimien. Gesti. Calidad'!F28</f>
        <v>0</v>
      </c>
      <c r="AU43" s="241">
        <f>+'[1]Fortalecimien. Gesti. Calidad'!AS28/'[1]Fortalecimien. Gesti. Calidad'!F28</f>
        <v>0</v>
      </c>
      <c r="AV43" s="242">
        <f>+'[1]Fortalecimien. Gesti. Calidad'!AU28</f>
        <v>0</v>
      </c>
      <c r="AW43" s="985">
        <f>AVERAGE(AV43:AV49)</f>
        <v>0</v>
      </c>
      <c r="AX43" s="244">
        <f>+AW43</f>
        <v>0</v>
      </c>
      <c r="AY43" s="245">
        <f t="shared" si="0"/>
        <v>1</v>
      </c>
      <c r="AZ43" s="1013" t="s">
        <v>362</v>
      </c>
      <c r="BA43" s="109" t="str">
        <f t="shared" si="1"/>
        <v xml:space="preserve"> </v>
      </c>
    </row>
    <row r="44" spans="2:53" ht="90">
      <c r="B44" s="1096"/>
      <c r="C44" s="1036"/>
      <c r="D44" s="996"/>
      <c r="E44" s="996"/>
      <c r="F44" s="998"/>
      <c r="G44" s="998"/>
      <c r="H44" s="998"/>
      <c r="I44" s="998"/>
      <c r="J44" s="998"/>
      <c r="K44" s="998"/>
      <c r="L44" s="998"/>
      <c r="M44" s="998"/>
      <c r="N44" s="998"/>
      <c r="O44" s="998"/>
      <c r="P44" s="998"/>
      <c r="Q44" s="998"/>
      <c r="R44" s="996"/>
      <c r="S44" s="996"/>
      <c r="T44" s="996"/>
      <c r="U44" s="996"/>
      <c r="V44" s="996"/>
      <c r="W44" s="996"/>
      <c r="X44" s="996"/>
      <c r="Y44" s="996"/>
      <c r="Z44" s="996"/>
      <c r="AA44" s="996"/>
      <c r="AB44" s="246" t="s">
        <v>363</v>
      </c>
      <c r="AC44" s="247" t="s">
        <v>364</v>
      </c>
      <c r="AD44" s="247" t="s">
        <v>365</v>
      </c>
      <c r="AE44" s="246" t="s">
        <v>173</v>
      </c>
      <c r="AF44" s="246">
        <v>1</v>
      </c>
      <c r="AG44" s="248">
        <v>1</v>
      </c>
      <c r="AH44" s="1028"/>
      <c r="AI44" s="1001"/>
      <c r="AJ44" s="249">
        <f>+'[1]Fortalecimien. Gesti. Calidad'!T29/'[1]Fortalecimien. Gesti. Calidad'!F29</f>
        <v>0</v>
      </c>
      <c r="AK44" s="250">
        <f>+'[1]Fortalecimien. Gesti. Calidad'!W29/'[1]Fortalecimien. Gesti. Calidad'!F29</f>
        <v>0</v>
      </c>
      <c r="AL44" s="250">
        <f>+'[1]Fortalecimien. Gesti. Calidad'!Y29</f>
        <v>0</v>
      </c>
      <c r="AM44" s="1003"/>
      <c r="AN44" s="251"/>
      <c r="AO44" s="252">
        <f>+'[1]Fortalecimien. Gesti. Calidad'!AE29/'[1]Fortalecimien. Gesti. Calidad'!F29</f>
        <v>0</v>
      </c>
      <c r="AP44" s="253">
        <f>+'[1]Fortalecimien. Gesti. Calidad'!AH29/'[1]Fortalecimien. Gesti. Calidad'!F29</f>
        <v>0</v>
      </c>
      <c r="AQ44" s="254">
        <f>+'[1]Fortalecimien. Gesti. Calidad'!AJ29</f>
        <v>0</v>
      </c>
      <c r="AR44" s="986"/>
      <c r="AS44" s="251"/>
      <c r="AT44" s="252">
        <f>+'[1]Fortalecimien. Gesti. Calidad'!AP29/'[1]Fortalecimien. Gesti. Calidad'!F29</f>
        <v>0</v>
      </c>
      <c r="AU44" s="253">
        <f>+'[1]Fortalecimien. Gesti. Calidad'!AS29/'[1]Fortalecimien. Gesti. Calidad'!F29</f>
        <v>0</v>
      </c>
      <c r="AV44" s="254">
        <f>+'[1]Fortalecimien. Gesti. Calidad'!AU29</f>
        <v>0</v>
      </c>
      <c r="AW44" s="986"/>
      <c r="AX44" s="255"/>
      <c r="AY44" s="256">
        <f t="shared" si="0"/>
        <v>1</v>
      </c>
      <c r="AZ44" s="982"/>
      <c r="BA44" s="109" t="str">
        <f t="shared" si="1"/>
        <v xml:space="preserve"> </v>
      </c>
    </row>
    <row r="45" spans="2:53" ht="15.75">
      <c r="B45" s="1096"/>
      <c r="C45" s="1036"/>
      <c r="D45" s="996"/>
      <c r="E45" s="996"/>
      <c r="F45" s="998"/>
      <c r="G45" s="998"/>
      <c r="H45" s="998"/>
      <c r="I45" s="998"/>
      <c r="J45" s="998"/>
      <c r="K45" s="998"/>
      <c r="L45" s="998"/>
      <c r="M45" s="998"/>
      <c r="N45" s="998"/>
      <c r="O45" s="998"/>
      <c r="P45" s="998"/>
      <c r="Q45" s="998"/>
      <c r="R45" s="996"/>
      <c r="S45" s="996"/>
      <c r="T45" s="996"/>
      <c r="U45" s="996"/>
      <c r="V45" s="996"/>
      <c r="W45" s="996"/>
      <c r="X45" s="996"/>
      <c r="Y45" s="996"/>
      <c r="Z45" s="996"/>
      <c r="AA45" s="996"/>
      <c r="AB45" s="996" t="s">
        <v>366</v>
      </c>
      <c r="AC45" s="1005" t="s">
        <v>367</v>
      </c>
      <c r="AD45" s="1005" t="s">
        <v>368</v>
      </c>
      <c r="AE45" s="1016" t="s">
        <v>177</v>
      </c>
      <c r="AF45" s="996">
        <v>30</v>
      </c>
      <c r="AG45" s="1026">
        <v>0.66666666666666663</v>
      </c>
      <c r="AH45" s="1028"/>
      <c r="AI45" s="1001"/>
      <c r="AJ45" s="1014">
        <f>+'[1]Fortalecimien. Gesti. Calidad'!T30/'[1]Fortalecimien. Gesti. Calidad'!F30</f>
        <v>3.3333333333333333E-2</v>
      </c>
      <c r="AK45" s="1016">
        <f>+'[1]Fortalecimien. Gesti. Calidad'!W30/'[1]Fortalecimien. Gesti. Calidad'!F30</f>
        <v>0.1</v>
      </c>
      <c r="AL45" s="1016">
        <f>+'[1]Fortalecimien. Gesti. Calidad'!Y30</f>
        <v>0.13333333333333333</v>
      </c>
      <c r="AM45" s="1003"/>
      <c r="AN45" s="257"/>
      <c r="AO45" s="1018">
        <f>+'[1]Fortalecimien. Gesti. Calidad'!AE30/'[1]Fortalecimien. Gesti. Calidad'!F30</f>
        <v>3.3333333333333333E-2</v>
      </c>
      <c r="AP45" s="1016">
        <f>+'[1]Fortalecimien. Gesti. Calidad'!AH30/'[1]Fortalecimien. Gesti. Calidad'!F30</f>
        <v>3.3333333333333333E-2</v>
      </c>
      <c r="AQ45" s="1021">
        <f>+'[1]Fortalecimien. Gesti. Calidad'!AJ30</f>
        <v>6.6666666666666666E-2</v>
      </c>
      <c r="AR45" s="986"/>
      <c r="AS45" s="257"/>
      <c r="AT45" s="1018">
        <f>+'[1]Fortalecimien. Gesti. Calidad'!AP30/'[1]Fortalecimien. Gesti. Calidad'!F30</f>
        <v>0</v>
      </c>
      <c r="AU45" s="1016">
        <f>+'[1]Fortalecimien. Gesti. Calidad'!AS30/'[1]Fortalecimien. Gesti. Calidad'!F30</f>
        <v>0</v>
      </c>
      <c r="AV45" s="1021">
        <f>+'[1]Fortalecimien. Gesti. Calidad'!AU30</f>
        <v>0</v>
      </c>
      <c r="AW45" s="986"/>
      <c r="AX45" s="255"/>
      <c r="AY45" s="1023">
        <f t="shared" si="0"/>
        <v>0.86666666666666659</v>
      </c>
      <c r="AZ45" s="982"/>
      <c r="BA45" s="109" t="str">
        <f t="shared" si="1"/>
        <v xml:space="preserve"> </v>
      </c>
    </row>
    <row r="46" spans="2:53" ht="15.75">
      <c r="B46" s="1096"/>
      <c r="C46" s="1036"/>
      <c r="D46" s="996"/>
      <c r="E46" s="996"/>
      <c r="F46" s="998"/>
      <c r="G46" s="998"/>
      <c r="H46" s="998"/>
      <c r="I46" s="998"/>
      <c r="J46" s="998"/>
      <c r="K46" s="998"/>
      <c r="L46" s="998"/>
      <c r="M46" s="998"/>
      <c r="N46" s="998"/>
      <c r="O46" s="998"/>
      <c r="P46" s="998"/>
      <c r="Q46" s="998"/>
      <c r="R46" s="996"/>
      <c r="S46" s="814"/>
      <c r="T46" s="814"/>
      <c r="U46" s="814"/>
      <c r="V46" s="996"/>
      <c r="W46" s="996"/>
      <c r="X46" s="996"/>
      <c r="Y46" s="996"/>
      <c r="Z46" s="996"/>
      <c r="AA46" s="814"/>
      <c r="AB46" s="996"/>
      <c r="AC46" s="1005"/>
      <c r="AD46" s="1005"/>
      <c r="AE46" s="1016"/>
      <c r="AF46" s="996"/>
      <c r="AG46" s="1026">
        <v>0.66666666666666663</v>
      </c>
      <c r="AH46" s="1028"/>
      <c r="AI46" s="1001"/>
      <c r="AJ46" s="1014"/>
      <c r="AK46" s="1016"/>
      <c r="AL46" s="1016"/>
      <c r="AM46" s="1003"/>
      <c r="AN46" s="257"/>
      <c r="AO46" s="1018"/>
      <c r="AP46" s="1016"/>
      <c r="AQ46" s="1021"/>
      <c r="AR46" s="986"/>
      <c r="AS46" s="257"/>
      <c r="AT46" s="1018"/>
      <c r="AU46" s="1016"/>
      <c r="AV46" s="1021"/>
      <c r="AW46" s="986"/>
      <c r="AX46" s="255"/>
      <c r="AY46" s="1024">
        <f>IF((+AG46+AL46+AQ46+AV46)&gt;=0,100%,(AG46+AL46+AQ46+AV46))</f>
        <v>1</v>
      </c>
      <c r="AZ46" s="826"/>
      <c r="BA46" s="109" t="str">
        <f t="shared" si="1"/>
        <v xml:space="preserve"> </v>
      </c>
    </row>
    <row r="47" spans="2:53" ht="15.75">
      <c r="B47" s="1096"/>
      <c r="C47" s="1036"/>
      <c r="D47" s="996"/>
      <c r="E47" s="996"/>
      <c r="F47" s="998"/>
      <c r="G47" s="998"/>
      <c r="H47" s="998"/>
      <c r="I47" s="998"/>
      <c r="J47" s="998"/>
      <c r="K47" s="998"/>
      <c r="L47" s="998"/>
      <c r="M47" s="998"/>
      <c r="N47" s="998"/>
      <c r="O47" s="998"/>
      <c r="P47" s="998"/>
      <c r="Q47" s="998"/>
      <c r="R47" s="996"/>
      <c r="S47" s="814"/>
      <c r="T47" s="814"/>
      <c r="U47" s="814"/>
      <c r="V47" s="996"/>
      <c r="W47" s="996"/>
      <c r="X47" s="996"/>
      <c r="Y47" s="996"/>
      <c r="Z47" s="996"/>
      <c r="AA47" s="814"/>
      <c r="AB47" s="996"/>
      <c r="AC47" s="1005"/>
      <c r="AD47" s="1005"/>
      <c r="AE47" s="1016"/>
      <c r="AF47" s="996"/>
      <c r="AG47" s="1026">
        <v>0.66666666666666663</v>
      </c>
      <c r="AH47" s="1028"/>
      <c r="AI47" s="1001"/>
      <c r="AJ47" s="1014"/>
      <c r="AK47" s="1016"/>
      <c r="AL47" s="1016"/>
      <c r="AM47" s="1003"/>
      <c r="AN47" s="257"/>
      <c r="AO47" s="1018"/>
      <c r="AP47" s="1016"/>
      <c r="AQ47" s="1021"/>
      <c r="AR47" s="986"/>
      <c r="AS47" s="257"/>
      <c r="AT47" s="1018"/>
      <c r="AU47" s="1016"/>
      <c r="AV47" s="1021"/>
      <c r="AW47" s="986"/>
      <c r="AX47" s="255"/>
      <c r="AY47" s="1024">
        <f>IF((+AG47+AL47+AQ47+AV47)&gt;=0,100%,(AG47+AL47+AQ47+AV47))</f>
        <v>1</v>
      </c>
      <c r="AZ47" s="826"/>
      <c r="BA47" s="109" t="str">
        <f t="shared" si="1"/>
        <v xml:space="preserve"> </v>
      </c>
    </row>
    <row r="48" spans="2:53" ht="15.75">
      <c r="B48" s="1096"/>
      <c r="C48" s="1036"/>
      <c r="D48" s="996"/>
      <c r="E48" s="996"/>
      <c r="F48" s="998"/>
      <c r="G48" s="998"/>
      <c r="H48" s="998"/>
      <c r="I48" s="998"/>
      <c r="J48" s="998"/>
      <c r="K48" s="998"/>
      <c r="L48" s="998"/>
      <c r="M48" s="998"/>
      <c r="N48" s="998"/>
      <c r="O48" s="998"/>
      <c r="P48" s="998"/>
      <c r="Q48" s="998"/>
      <c r="R48" s="996"/>
      <c r="S48" s="814"/>
      <c r="T48" s="814"/>
      <c r="U48" s="814"/>
      <c r="V48" s="996"/>
      <c r="W48" s="996"/>
      <c r="X48" s="996"/>
      <c r="Y48" s="996"/>
      <c r="Z48" s="996"/>
      <c r="AA48" s="814"/>
      <c r="AB48" s="996"/>
      <c r="AC48" s="1005"/>
      <c r="AD48" s="1005"/>
      <c r="AE48" s="1016"/>
      <c r="AF48" s="996"/>
      <c r="AG48" s="1026">
        <v>0.66666666666666663</v>
      </c>
      <c r="AH48" s="1028"/>
      <c r="AI48" s="1001"/>
      <c r="AJ48" s="1014"/>
      <c r="AK48" s="1016"/>
      <c r="AL48" s="1016"/>
      <c r="AM48" s="1003"/>
      <c r="AN48" s="257"/>
      <c r="AO48" s="1018"/>
      <c r="AP48" s="1016"/>
      <c r="AQ48" s="1021"/>
      <c r="AR48" s="986"/>
      <c r="AS48" s="257"/>
      <c r="AT48" s="1018"/>
      <c r="AU48" s="1016"/>
      <c r="AV48" s="1021"/>
      <c r="AW48" s="986"/>
      <c r="AX48" s="255"/>
      <c r="AY48" s="1024">
        <f>IF((+AG48+AL48+AQ48+AV48)&gt;=0,100%,(AG48+AL48+AQ48+AV48))</f>
        <v>1</v>
      </c>
      <c r="AZ48" s="826"/>
      <c r="BA48" s="109" t="str">
        <f t="shared" si="1"/>
        <v xml:space="preserve"> </v>
      </c>
    </row>
    <row r="49" spans="2:53" ht="16.5" thickBot="1">
      <c r="B49" s="1096"/>
      <c r="C49" s="1036"/>
      <c r="D49" s="996"/>
      <c r="E49" s="996"/>
      <c r="F49" s="998"/>
      <c r="G49" s="998"/>
      <c r="H49" s="998"/>
      <c r="I49" s="998"/>
      <c r="J49" s="998"/>
      <c r="K49" s="998"/>
      <c r="L49" s="998"/>
      <c r="M49" s="998"/>
      <c r="N49" s="998"/>
      <c r="O49" s="998"/>
      <c r="P49" s="998"/>
      <c r="Q49" s="998"/>
      <c r="R49" s="996"/>
      <c r="S49" s="814"/>
      <c r="T49" s="814"/>
      <c r="U49" s="814"/>
      <c r="V49" s="996"/>
      <c r="W49" s="996"/>
      <c r="X49" s="996"/>
      <c r="Y49" s="996"/>
      <c r="Z49" s="996"/>
      <c r="AA49" s="814"/>
      <c r="AB49" s="996"/>
      <c r="AC49" s="1005"/>
      <c r="AD49" s="1005"/>
      <c r="AE49" s="1016"/>
      <c r="AF49" s="996"/>
      <c r="AG49" s="1026">
        <v>0.66666666666666663</v>
      </c>
      <c r="AH49" s="1029"/>
      <c r="AI49" s="1001"/>
      <c r="AJ49" s="1015"/>
      <c r="AK49" s="1017"/>
      <c r="AL49" s="1017"/>
      <c r="AM49" s="1004"/>
      <c r="AN49" s="258"/>
      <c r="AO49" s="1019"/>
      <c r="AP49" s="1017"/>
      <c r="AQ49" s="1022"/>
      <c r="AR49" s="987"/>
      <c r="AS49" s="258"/>
      <c r="AT49" s="1019"/>
      <c r="AU49" s="1017"/>
      <c r="AV49" s="1022"/>
      <c r="AW49" s="987"/>
      <c r="AX49" s="255"/>
      <c r="AY49" s="1025">
        <f>IF((+AG49+AL49+AQ49+AV49)&gt;=0,100%,(AG49+AL49+AQ49+AV49))</f>
        <v>1</v>
      </c>
      <c r="AZ49" s="896"/>
      <c r="BA49" s="109" t="str">
        <f t="shared" si="1"/>
        <v xml:space="preserve"> </v>
      </c>
    </row>
    <row r="50" spans="2:53" ht="16.5" thickBot="1">
      <c r="B50" s="1096"/>
      <c r="C50" s="1036"/>
      <c r="D50" s="996"/>
      <c r="E50" s="996"/>
      <c r="F50" s="996" t="s">
        <v>160</v>
      </c>
      <c r="G50" s="996" t="s">
        <v>160</v>
      </c>
      <c r="H50" s="996" t="s">
        <v>160</v>
      </c>
      <c r="I50" s="996" t="s">
        <v>160</v>
      </c>
      <c r="J50" s="996" t="s">
        <v>160</v>
      </c>
      <c r="K50" s="996" t="s">
        <v>160</v>
      </c>
      <c r="L50" s="998" t="s">
        <v>160</v>
      </c>
      <c r="M50" s="998" t="s">
        <v>160</v>
      </c>
      <c r="N50" s="998" t="s">
        <v>160</v>
      </c>
      <c r="O50" s="998" t="s">
        <v>160</v>
      </c>
      <c r="P50" s="998" t="s">
        <v>160</v>
      </c>
      <c r="Q50" s="998" t="s">
        <v>160</v>
      </c>
      <c r="R50" s="996" t="s">
        <v>369</v>
      </c>
      <c r="S50" s="996" t="s">
        <v>370</v>
      </c>
      <c r="T50" s="996" t="s">
        <v>371</v>
      </c>
      <c r="U50" s="996" t="s">
        <v>372</v>
      </c>
      <c r="V50" s="996" t="s">
        <v>373</v>
      </c>
      <c r="W50" s="996" t="s">
        <v>374</v>
      </c>
      <c r="X50" s="996" t="s">
        <v>167</v>
      </c>
      <c r="Y50" s="996" t="s">
        <v>375</v>
      </c>
      <c r="Z50" s="996"/>
      <c r="AA50" s="996" t="s">
        <v>376</v>
      </c>
      <c r="AB50" s="996" t="s">
        <v>376</v>
      </c>
      <c r="AC50" s="1005" t="s">
        <v>377</v>
      </c>
      <c r="AD50" s="1005" t="s">
        <v>378</v>
      </c>
      <c r="AE50" s="996" t="s">
        <v>173</v>
      </c>
      <c r="AF50" s="996">
        <v>40</v>
      </c>
      <c r="AG50" s="1007">
        <v>0.57499999999999996</v>
      </c>
      <c r="AH50" s="996"/>
      <c r="AI50" s="1008" t="s">
        <v>160</v>
      </c>
      <c r="AJ50" s="1010">
        <f>+'[1]Programa. Pre-Posg. Acred'!T28/'[1]Programa. Pre-Posg. Acred'!F28</f>
        <v>0.17499999999999999</v>
      </c>
      <c r="AK50" s="990">
        <f>+'[1]Programa. Pre-Posg. Acred'!W28/'[1]Programa. Pre-Posg. Acred'!F28</f>
        <v>0</v>
      </c>
      <c r="AL50" s="990">
        <f>+'[1]Programa. Pre-Posg. Acred'!Y28</f>
        <v>0.17499999999999999</v>
      </c>
      <c r="AM50" s="1002">
        <f>AVERAGE(AL50:AL52)</f>
        <v>0.125</v>
      </c>
      <c r="AN50" s="259">
        <f>+AM50</f>
        <v>0.125</v>
      </c>
      <c r="AO50" s="988">
        <f>+'[1]Programa. Pre-Posg. Acred'!AE28/'[1]Programa. Pre-Posg. Acred'!F28</f>
        <v>0.17499999999999999</v>
      </c>
      <c r="AP50" s="990">
        <f>+'[1]Programa. Pre-Posg. Acred'!AH28/'[1]Programa. Pre-Posg. Acred'!F28</f>
        <v>7.4999999999999997E-2</v>
      </c>
      <c r="AQ50" s="992">
        <f>+'[1]Programa. Pre-Posg. Acred'!AJ28</f>
        <v>0.25</v>
      </c>
      <c r="AR50" s="985">
        <f>AVERAGE(AQ50:AQ52)</f>
        <v>0.23749999999999999</v>
      </c>
      <c r="AS50" s="259">
        <f>+AR50</f>
        <v>0.23749999999999999</v>
      </c>
      <c r="AT50" s="988">
        <f>+'[1]Programa. Pre-Posg. Acred'!AP28/'[1]Programa. Pre-Posg. Acred'!F28</f>
        <v>0</v>
      </c>
      <c r="AU50" s="990">
        <f>+'[1]Programa. Pre-Posg. Acred'!AS28/'[1]Programa. Pre-Posg. Acred'!F28</f>
        <v>0</v>
      </c>
      <c r="AV50" s="992">
        <f>+'[1]Programa. Pre-Posg. Acred'!AU28</f>
        <v>0</v>
      </c>
      <c r="AW50" s="985">
        <f>AVERAGE(AV50:AV52)</f>
        <v>0</v>
      </c>
      <c r="AX50" s="244">
        <f>+AW50</f>
        <v>0</v>
      </c>
      <c r="AY50" s="994">
        <f>IF((+AG50+AL50+AQ50+AV50)&gt;=1,1,(AG50+AL50+AQ50+AV50))</f>
        <v>1</v>
      </c>
      <c r="AZ50" s="981" t="s">
        <v>379</v>
      </c>
      <c r="BA50" s="109" t="str">
        <f t="shared" si="1"/>
        <v xml:space="preserve"> </v>
      </c>
    </row>
    <row r="51" spans="2:53" ht="15.75">
      <c r="B51" s="1096"/>
      <c r="C51" s="1036"/>
      <c r="D51" s="996"/>
      <c r="E51" s="996"/>
      <c r="F51" s="996"/>
      <c r="G51" s="996"/>
      <c r="H51" s="996"/>
      <c r="I51" s="996"/>
      <c r="J51" s="996"/>
      <c r="K51" s="996"/>
      <c r="L51" s="998"/>
      <c r="M51" s="998"/>
      <c r="N51" s="998"/>
      <c r="O51" s="998"/>
      <c r="P51" s="998"/>
      <c r="Q51" s="998"/>
      <c r="R51" s="996"/>
      <c r="S51" s="996"/>
      <c r="T51" s="996"/>
      <c r="U51" s="996"/>
      <c r="V51" s="996"/>
      <c r="W51" s="996"/>
      <c r="X51" s="996"/>
      <c r="Y51" s="996"/>
      <c r="Z51" s="996"/>
      <c r="AA51" s="996"/>
      <c r="AB51" s="814"/>
      <c r="AC51" s="1005"/>
      <c r="AD51" s="1005"/>
      <c r="AE51" s="996"/>
      <c r="AF51" s="996"/>
      <c r="AG51" s="1007">
        <v>0.57499999999999996</v>
      </c>
      <c r="AH51" s="996"/>
      <c r="AI51" s="1008"/>
      <c r="AJ51" s="1011"/>
      <c r="AK51" s="991"/>
      <c r="AL51" s="991"/>
      <c r="AM51" s="1003"/>
      <c r="AN51" s="257"/>
      <c r="AO51" s="989"/>
      <c r="AP51" s="991"/>
      <c r="AQ51" s="993"/>
      <c r="AR51" s="986"/>
      <c r="AS51" s="257"/>
      <c r="AT51" s="989"/>
      <c r="AU51" s="991"/>
      <c r="AV51" s="993"/>
      <c r="AW51" s="986"/>
      <c r="AX51" s="255"/>
      <c r="AY51" s="995">
        <f>IF((+AG51+AL51+AQ51+AV51)&gt;=0,100%,(AG51+AL51+AQ51+AV51))</f>
        <v>1</v>
      </c>
      <c r="AZ51" s="982"/>
      <c r="BA51" s="109" t="str">
        <f t="shared" si="1"/>
        <v xml:space="preserve"> </v>
      </c>
    </row>
    <row r="52" spans="2:53" ht="105.75" thickBot="1">
      <c r="B52" s="1096"/>
      <c r="C52" s="1037"/>
      <c r="D52" s="997"/>
      <c r="E52" s="997"/>
      <c r="F52" s="997"/>
      <c r="G52" s="997"/>
      <c r="H52" s="997"/>
      <c r="I52" s="997"/>
      <c r="J52" s="997"/>
      <c r="K52" s="997"/>
      <c r="L52" s="999"/>
      <c r="M52" s="999"/>
      <c r="N52" s="999"/>
      <c r="O52" s="999"/>
      <c r="P52" s="999"/>
      <c r="Q52" s="999"/>
      <c r="R52" s="997"/>
      <c r="S52" s="997"/>
      <c r="T52" s="997"/>
      <c r="U52" s="997"/>
      <c r="V52" s="997"/>
      <c r="W52" s="997"/>
      <c r="X52" s="997"/>
      <c r="Y52" s="997"/>
      <c r="Z52" s="997"/>
      <c r="AA52" s="997"/>
      <c r="AB52" s="260" t="s">
        <v>380</v>
      </c>
      <c r="AC52" s="261" t="s">
        <v>381</v>
      </c>
      <c r="AD52" s="261" t="s">
        <v>382</v>
      </c>
      <c r="AE52" s="260" t="s">
        <v>173</v>
      </c>
      <c r="AF52" s="260">
        <v>40</v>
      </c>
      <c r="AG52" s="262">
        <v>0.4</v>
      </c>
      <c r="AH52" s="997"/>
      <c r="AI52" s="1009"/>
      <c r="AJ52" s="263">
        <f>+'[1]Programa. Pre-Posg. Acred'!T29/'[1]Programa. Pre-Posg. Acred'!F29</f>
        <v>2.5000000000000001E-2</v>
      </c>
      <c r="AK52" s="264">
        <f>+'[1]Programa. Pre-Posg. Acred'!W29/'[1]Programa. Pre-Posg. Acred'!F29</f>
        <v>0.05</v>
      </c>
      <c r="AL52" s="264">
        <f>+'[1]Programa. Pre-Posg. Acred'!Y29</f>
        <v>7.4999999999999997E-2</v>
      </c>
      <c r="AM52" s="1006"/>
      <c r="AN52" s="257"/>
      <c r="AO52" s="265">
        <f>+'[1]Programa. Pre-Posg. Acred'!AE29/'[1]Programa. Pre-Posg. Acred'!F29</f>
        <v>7.4999999999999997E-2</v>
      </c>
      <c r="AP52" s="266">
        <f>+'[1]Programa. Pre-Posg. Acred'!AH29/'[1]Programa. Pre-Posg. Acred'!F29</f>
        <v>0.15</v>
      </c>
      <c r="AQ52" s="267">
        <f>+'[1]Programa. Pre-Posg. Acred'!AJ29</f>
        <v>0.22500000000000001</v>
      </c>
      <c r="AR52" s="987"/>
      <c r="AS52" s="257"/>
      <c r="AT52" s="265">
        <f>+'[1]Programa. Pre-Posg. Acred'!AP29/'[1]Programa. Pre-Posg. Acred'!F29</f>
        <v>0</v>
      </c>
      <c r="AU52" s="266">
        <f>+'[1]Programa. Pre-Posg. Acred'!AS29/'[1]Programa. Pre-Posg. Acred'!F29</f>
        <v>0</v>
      </c>
      <c r="AV52" s="267">
        <f>+'[1]Programa. Pre-Posg. Acred'!AU29</f>
        <v>0</v>
      </c>
      <c r="AW52" s="987"/>
      <c r="AX52" s="255"/>
      <c r="AY52" s="256">
        <f t="shared" ref="AY52:AY94" si="2">IF((+AG52+AL52+AQ52+AV52)&gt;=1,1,(AG52+AL52+AQ52+AV52))</f>
        <v>0.70000000000000007</v>
      </c>
      <c r="AZ52" s="983"/>
      <c r="BA52" s="109" t="str">
        <f t="shared" si="1"/>
        <v xml:space="preserve"> </v>
      </c>
    </row>
    <row r="53" spans="2:53" ht="45.75" thickBot="1">
      <c r="B53" s="1096"/>
      <c r="C53" s="984" t="s">
        <v>47</v>
      </c>
      <c r="D53" s="938" t="s">
        <v>383</v>
      </c>
      <c r="E53" s="938" t="s">
        <v>48</v>
      </c>
      <c r="F53" s="979"/>
      <c r="G53" s="979"/>
      <c r="H53" s="979"/>
      <c r="I53" s="979"/>
      <c r="J53" s="979"/>
      <c r="K53" s="979" t="s">
        <v>160</v>
      </c>
      <c r="L53" s="979"/>
      <c r="M53" s="979"/>
      <c r="N53" s="979"/>
      <c r="O53" s="979"/>
      <c r="P53" s="979"/>
      <c r="Q53" s="979"/>
      <c r="R53" s="938" t="s">
        <v>384</v>
      </c>
      <c r="S53" s="938" t="s">
        <v>385</v>
      </c>
      <c r="T53" s="938" t="s">
        <v>386</v>
      </c>
      <c r="U53" s="938" t="s">
        <v>387</v>
      </c>
      <c r="V53" s="938" t="s">
        <v>49</v>
      </c>
      <c r="W53" s="938" t="s">
        <v>388</v>
      </c>
      <c r="X53" s="938" t="s">
        <v>356</v>
      </c>
      <c r="Y53" s="938" t="s">
        <v>389</v>
      </c>
      <c r="Z53" s="938"/>
      <c r="AA53" s="976" t="s">
        <v>49</v>
      </c>
      <c r="AB53" s="976" t="s">
        <v>390</v>
      </c>
      <c r="AC53" s="268" t="s">
        <v>391</v>
      </c>
      <c r="AD53" s="268" t="s">
        <v>392</v>
      </c>
      <c r="AE53" s="268" t="s">
        <v>173</v>
      </c>
      <c r="AF53" s="268">
        <v>1</v>
      </c>
      <c r="AG53" s="269">
        <v>0.3</v>
      </c>
      <c r="AH53" s="976"/>
      <c r="AI53" s="971" t="s">
        <v>160</v>
      </c>
      <c r="AJ53" s="270">
        <f>+'[1]Implementa. EC&amp;TI'!T28/+'[1]Implementa. EC&amp;TI'!F28</f>
        <v>0.2</v>
      </c>
      <c r="AK53" s="271">
        <f>+'[1]Implementa. EC&amp;TI'!W28/+'[1]Implementa. EC&amp;TI'!F28</f>
        <v>0.2</v>
      </c>
      <c r="AL53" s="271">
        <f>+'[1]Implementa. EC&amp;TI'!Y28</f>
        <v>0.4</v>
      </c>
      <c r="AM53" s="973">
        <f>AVERAGE(AL53:AL55)</f>
        <v>0.52222222222222225</v>
      </c>
      <c r="AN53" s="272">
        <f>+AM53</f>
        <v>0.52222222222222225</v>
      </c>
      <c r="AO53" s="273">
        <f>+'[1]Implementa. EC&amp;TI'!AE28/+'[1]Implementa. EC&amp;TI'!F28</f>
        <v>0.1</v>
      </c>
      <c r="AP53" s="274">
        <f>+'[1]Implementa. EC&amp;TI'!AH28/+'[1]Implementa. EC&amp;TI'!F28</f>
        <v>0.1</v>
      </c>
      <c r="AQ53" s="275">
        <f>+'[1]Implementa. EC&amp;TI'!AJ28</f>
        <v>0.2</v>
      </c>
      <c r="AR53" s="969">
        <f>AVERAGE(AQ53:AQ55)</f>
        <v>0.12222222222222223</v>
      </c>
      <c r="AS53" s="272">
        <f>+AR53</f>
        <v>0.12222222222222223</v>
      </c>
      <c r="AT53" s="273">
        <f>+'[1]Implementa. EC&amp;TI'!AP28/+'[1]Implementa. EC&amp;TI'!F28</f>
        <v>0</v>
      </c>
      <c r="AU53" s="274">
        <f>+'[1]Implementa. EC&amp;TI'!AS28/+'[1]Implementa. EC&amp;TI'!F28</f>
        <v>0</v>
      </c>
      <c r="AV53" s="275">
        <f>+'[1]Implementa. EC&amp;TI'!AU28</f>
        <v>0</v>
      </c>
      <c r="AW53" s="969">
        <f>AVERAGE(AV53:AV55)</f>
        <v>0</v>
      </c>
      <c r="AX53" s="276">
        <f>+AW53</f>
        <v>0</v>
      </c>
      <c r="AY53" s="277">
        <f t="shared" si="2"/>
        <v>0.89999999999999991</v>
      </c>
      <c r="AZ53" s="278" t="s">
        <v>393</v>
      </c>
      <c r="BA53" s="109" t="str">
        <f t="shared" si="1"/>
        <v xml:space="preserve"> </v>
      </c>
    </row>
    <row r="54" spans="2:53" ht="60">
      <c r="B54" s="1096"/>
      <c r="C54" s="984"/>
      <c r="D54" s="938"/>
      <c r="E54" s="938"/>
      <c r="F54" s="979"/>
      <c r="G54" s="979"/>
      <c r="H54" s="979"/>
      <c r="I54" s="979"/>
      <c r="J54" s="979"/>
      <c r="K54" s="979"/>
      <c r="L54" s="979"/>
      <c r="M54" s="979"/>
      <c r="N54" s="979"/>
      <c r="O54" s="979"/>
      <c r="P54" s="979"/>
      <c r="Q54" s="979"/>
      <c r="R54" s="938"/>
      <c r="S54" s="938"/>
      <c r="T54" s="938"/>
      <c r="U54" s="938"/>
      <c r="V54" s="938"/>
      <c r="W54" s="938"/>
      <c r="X54" s="938"/>
      <c r="Y54" s="938"/>
      <c r="Z54" s="938"/>
      <c r="AA54" s="976"/>
      <c r="AB54" s="976"/>
      <c r="AC54" s="279" t="s">
        <v>394</v>
      </c>
      <c r="AD54" s="279" t="s">
        <v>395</v>
      </c>
      <c r="AE54" s="279" t="s">
        <v>173</v>
      </c>
      <c r="AF54" s="279">
        <v>4</v>
      </c>
      <c r="AG54" s="280">
        <v>1</v>
      </c>
      <c r="AH54" s="976"/>
      <c r="AI54" s="971"/>
      <c r="AJ54" s="281">
        <f>+'[1]Implementa. EC&amp;TI'!T29/+'[1]Implementa. EC&amp;TI'!F29</f>
        <v>0.25</v>
      </c>
      <c r="AK54" s="282">
        <f>+'[1]Implementa. EC&amp;TI'!W29/+'[1]Implementa. EC&amp;TI'!F29</f>
        <v>0.75</v>
      </c>
      <c r="AL54" s="282">
        <f>+'[1]Implementa. EC&amp;TI'!Y29</f>
        <v>1</v>
      </c>
      <c r="AM54" s="974"/>
      <c r="AN54" s="283"/>
      <c r="AO54" s="281">
        <f>+'[1]Implementa. EC&amp;TI'!AE29/+'[1]Implementa. EC&amp;TI'!F29</f>
        <v>0</v>
      </c>
      <c r="AP54" s="282">
        <f>+'[1]Implementa. EC&amp;TI'!AH29/+'[1]Implementa. EC&amp;TI'!F29</f>
        <v>0</v>
      </c>
      <c r="AQ54" s="284">
        <f>+'[1]Implementa. EC&amp;TI'!AJ29</f>
        <v>0</v>
      </c>
      <c r="AR54" s="975"/>
      <c r="AS54" s="283"/>
      <c r="AT54" s="281">
        <f>+'[1]Implementa. EC&amp;TI'!AP29/+'[1]Implementa. EC&amp;TI'!F29</f>
        <v>0</v>
      </c>
      <c r="AU54" s="282">
        <f>+'[1]Implementa. EC&amp;TI'!AS29/+'[1]Implementa. EC&amp;TI'!F29</f>
        <v>0</v>
      </c>
      <c r="AV54" s="284">
        <f>+'[1]Implementa. EC&amp;TI'!AU29</f>
        <v>0</v>
      </c>
      <c r="AW54" s="975"/>
      <c r="AX54" s="285"/>
      <c r="AY54" s="277">
        <f t="shared" si="2"/>
        <v>1</v>
      </c>
      <c r="AZ54" s="286"/>
      <c r="BA54" s="109" t="str">
        <f t="shared" si="1"/>
        <v xml:space="preserve"> </v>
      </c>
    </row>
    <row r="55" spans="2:53" ht="90.75" thickBot="1">
      <c r="B55" s="1096"/>
      <c r="C55" s="984"/>
      <c r="D55" s="938"/>
      <c r="E55" s="954"/>
      <c r="F55" s="980"/>
      <c r="G55" s="980"/>
      <c r="H55" s="980"/>
      <c r="I55" s="980"/>
      <c r="J55" s="980"/>
      <c r="K55" s="980"/>
      <c r="L55" s="980"/>
      <c r="M55" s="980"/>
      <c r="N55" s="980"/>
      <c r="O55" s="980"/>
      <c r="P55" s="980"/>
      <c r="Q55" s="980"/>
      <c r="R55" s="954"/>
      <c r="S55" s="954"/>
      <c r="T55" s="954"/>
      <c r="U55" s="954"/>
      <c r="V55" s="954"/>
      <c r="W55" s="938"/>
      <c r="X55" s="938"/>
      <c r="Y55" s="938"/>
      <c r="Z55" s="938"/>
      <c r="AA55" s="977"/>
      <c r="AB55" s="976"/>
      <c r="AC55" s="279" t="s">
        <v>396</v>
      </c>
      <c r="AD55" s="279" t="s">
        <v>397</v>
      </c>
      <c r="AE55" s="279" t="s">
        <v>173</v>
      </c>
      <c r="AF55" s="279">
        <v>30</v>
      </c>
      <c r="AG55" s="280">
        <v>0.67333333333333334</v>
      </c>
      <c r="AH55" s="976"/>
      <c r="AI55" s="972"/>
      <c r="AJ55" s="287">
        <f>+'[1]Implementa. EC&amp;TI'!T30/+'[1]Implementa. EC&amp;TI'!F30</f>
        <v>6.6666666666666666E-2</v>
      </c>
      <c r="AK55" s="288">
        <f>+'[1]Implementa. EC&amp;TI'!W30/+'[1]Implementa. EC&amp;TI'!F30</f>
        <v>0.1</v>
      </c>
      <c r="AL55" s="288">
        <f>+'[1]Implementa. EC&amp;TI'!Y30</f>
        <v>0.16666666666666666</v>
      </c>
      <c r="AM55" s="966"/>
      <c r="AN55" s="289"/>
      <c r="AO55" s="287">
        <f>+'[1]Implementa. EC&amp;TI'!AE30/+'[1]Implementa. EC&amp;TI'!F30</f>
        <v>0</v>
      </c>
      <c r="AP55" s="288">
        <f>+'[1]Implementa. EC&amp;TI'!AH30/+'[1]Implementa. EC&amp;TI'!F30</f>
        <v>0.16666666666666666</v>
      </c>
      <c r="AQ55" s="290">
        <f>+'[1]Implementa. EC&amp;TI'!AJ30</f>
        <v>0.16666666666666666</v>
      </c>
      <c r="AR55" s="970"/>
      <c r="AS55" s="289"/>
      <c r="AT55" s="287">
        <f>+'[1]Implementa. EC&amp;TI'!AP30/+'[1]Implementa. EC&amp;TI'!F30</f>
        <v>0</v>
      </c>
      <c r="AU55" s="288">
        <f>+'[1]Implementa. EC&amp;TI'!AS30/+'[1]Implementa. EC&amp;TI'!F30</f>
        <v>0</v>
      </c>
      <c r="AV55" s="290">
        <f>+'[1]Implementa. EC&amp;TI'!AU30</f>
        <v>0</v>
      </c>
      <c r="AW55" s="970"/>
      <c r="AX55" s="285"/>
      <c r="AY55" s="277">
        <f t="shared" si="2"/>
        <v>1</v>
      </c>
      <c r="AZ55" s="286"/>
      <c r="BA55" s="109" t="str">
        <f t="shared" si="1"/>
        <v xml:space="preserve"> </v>
      </c>
    </row>
    <row r="56" spans="2:53" ht="120.75" thickBot="1">
      <c r="B56" s="1096"/>
      <c r="C56" s="941"/>
      <c r="D56" s="801"/>
      <c r="E56" s="937" t="s">
        <v>50</v>
      </c>
      <c r="F56" s="935"/>
      <c r="G56" s="935"/>
      <c r="H56" s="935"/>
      <c r="I56" s="935"/>
      <c r="J56" s="935"/>
      <c r="K56" s="935" t="s">
        <v>160</v>
      </c>
      <c r="L56" s="935"/>
      <c r="M56" s="935"/>
      <c r="N56" s="935"/>
      <c r="O56" s="935"/>
      <c r="P56" s="935"/>
      <c r="Q56" s="935"/>
      <c r="R56" s="937" t="s">
        <v>398</v>
      </c>
      <c r="S56" s="937" t="s">
        <v>399</v>
      </c>
      <c r="T56" s="937" t="s">
        <v>400</v>
      </c>
      <c r="U56" s="937" t="s">
        <v>401</v>
      </c>
      <c r="V56" s="937" t="s">
        <v>51</v>
      </c>
      <c r="W56" s="938"/>
      <c r="X56" s="938"/>
      <c r="Y56" s="938"/>
      <c r="Z56" s="938"/>
      <c r="AA56" s="978" t="s">
        <v>51</v>
      </c>
      <c r="AB56" s="291" t="s">
        <v>402</v>
      </c>
      <c r="AC56" s="292" t="s">
        <v>403</v>
      </c>
      <c r="AD56" s="292" t="s">
        <v>404</v>
      </c>
      <c r="AE56" s="279" t="s">
        <v>173</v>
      </c>
      <c r="AF56" s="279">
        <v>8300</v>
      </c>
      <c r="AG56" s="293">
        <v>0.42240963855421687</v>
      </c>
      <c r="AH56" s="943"/>
      <c r="AI56" s="963" t="s">
        <v>160</v>
      </c>
      <c r="AJ56" s="273">
        <f>+'[1]Progra. Excelen. Investigaci'!T28/'[1]Progra. Excelen. Investigaci'!F28</f>
        <v>6.6265060240963861E-2</v>
      </c>
      <c r="AK56" s="274">
        <f>+'[1]Progra. Excelen. Investigaci'!W28/'[1]Progra. Excelen. Investigaci'!F28</f>
        <v>0.33132530120481929</v>
      </c>
      <c r="AL56" s="274">
        <f>+'[1]Progra. Excelen. Investigaci'!Y28</f>
        <v>0.39759036144578314</v>
      </c>
      <c r="AM56" s="965">
        <f>AVERAGE(AL56:AL57)</f>
        <v>0.19879518072289157</v>
      </c>
      <c r="AN56" s="294">
        <f>+AM56</f>
        <v>0.19879518072289157</v>
      </c>
      <c r="AO56" s="273">
        <f>+'[1]Progra. Excelen. Investigaci'!AE28/'[1]Progra. Excelen. Investigaci'!F28</f>
        <v>0.17506024096385542</v>
      </c>
      <c r="AP56" s="274">
        <f>+'[1]Progra. Excelen. Investigaci'!AH28/'[1]Progra. Excelen. Investigaci'!F28</f>
        <v>0</v>
      </c>
      <c r="AQ56" s="275">
        <f>+'[1]Progra. Excelen. Investigaci'!AJ28</f>
        <v>0.17506024096385542</v>
      </c>
      <c r="AR56" s="967">
        <f>AVERAGE(AQ56:AQ57)</f>
        <v>8.7530120481927709E-2</v>
      </c>
      <c r="AS56" s="294">
        <f>+AR56</f>
        <v>8.7530120481927709E-2</v>
      </c>
      <c r="AT56" s="273">
        <f>+'[1]Progra. Excelen. Investigaci'!AP28/'[1]Progra. Excelen. Investigaci'!F28</f>
        <v>0</v>
      </c>
      <c r="AU56" s="274">
        <f>+'[1]Progra. Excelen. Investigaci'!AS28/'[1]Progra. Excelen. Investigaci'!F28</f>
        <v>0</v>
      </c>
      <c r="AV56" s="275">
        <f>+'[1]Progra. Excelen. Investigaci'!AU28</f>
        <v>0</v>
      </c>
      <c r="AW56" s="969">
        <f>AVERAGE(AV56:AV57)</f>
        <v>0</v>
      </c>
      <c r="AX56" s="276">
        <f>+AW56</f>
        <v>0</v>
      </c>
      <c r="AY56" s="277">
        <f t="shared" si="2"/>
        <v>0.99506024096385548</v>
      </c>
      <c r="AZ56" s="953" t="s">
        <v>393</v>
      </c>
      <c r="BA56" s="109" t="str">
        <f t="shared" si="1"/>
        <v xml:space="preserve"> </v>
      </c>
    </row>
    <row r="57" spans="2:53" ht="75.75" thickBot="1">
      <c r="B57" s="1096"/>
      <c r="C57" s="941"/>
      <c r="D57" s="801"/>
      <c r="E57" s="802"/>
      <c r="F57" s="802"/>
      <c r="G57" s="802"/>
      <c r="H57" s="802"/>
      <c r="I57" s="802"/>
      <c r="J57" s="802"/>
      <c r="K57" s="802"/>
      <c r="L57" s="802"/>
      <c r="M57" s="802"/>
      <c r="N57" s="802"/>
      <c r="O57" s="802"/>
      <c r="P57" s="802"/>
      <c r="Q57" s="802"/>
      <c r="R57" s="802"/>
      <c r="S57" s="802"/>
      <c r="T57" s="802"/>
      <c r="U57" s="802"/>
      <c r="V57" s="954"/>
      <c r="W57" s="954"/>
      <c r="X57" s="954"/>
      <c r="Y57" s="954"/>
      <c r="Z57" s="954"/>
      <c r="AA57" s="977"/>
      <c r="AB57" s="291" t="s">
        <v>405</v>
      </c>
      <c r="AC57" s="292" t="s">
        <v>406</v>
      </c>
      <c r="AD57" s="292" t="s">
        <v>407</v>
      </c>
      <c r="AE57" s="279" t="s">
        <v>173</v>
      </c>
      <c r="AF57" s="279">
        <v>84</v>
      </c>
      <c r="AG57" s="295">
        <v>1</v>
      </c>
      <c r="AH57" s="943"/>
      <c r="AI57" s="964"/>
      <c r="AJ57" s="287">
        <f>+'[1]Progra. Excelen. Investigaci'!T29/'[1]Progra. Excelen. Investigaci'!F29</f>
        <v>0</v>
      </c>
      <c r="AK57" s="288">
        <f>+'[1]Progra. Excelen. Investigaci'!W29/'[1]Progra. Excelen. Investigaci'!F29</f>
        <v>0</v>
      </c>
      <c r="AL57" s="288">
        <f>+'[1]Progra. Excelen. Investigaci'!Y29</f>
        <v>0</v>
      </c>
      <c r="AM57" s="966"/>
      <c r="AN57" s="296"/>
      <c r="AO57" s="287">
        <f>+'[1]Progra. Excelen. Investigaci'!AE29/'[1]Progra. Excelen. Investigaci'!F29</f>
        <v>0</v>
      </c>
      <c r="AP57" s="288">
        <f>+'[1]Progra. Excelen. Investigaci'!AH29/'[1]Progra. Excelen. Investigaci'!F29</f>
        <v>0</v>
      </c>
      <c r="AQ57" s="290">
        <f>+'[1]Progra. Excelen. Investigaci'!AJ29</f>
        <v>0</v>
      </c>
      <c r="AR57" s="968"/>
      <c r="AS57" s="296"/>
      <c r="AT57" s="287">
        <f>+'[1]Progra. Excelen. Investigaci'!AP29/'[1]Progra. Excelen. Investigaci'!F29</f>
        <v>0</v>
      </c>
      <c r="AU57" s="288">
        <f>+'[1]Progra. Excelen. Investigaci'!AS29/'[1]Progra. Excelen. Investigaci'!F29</f>
        <v>0</v>
      </c>
      <c r="AV57" s="290">
        <f>+'[1]Progra. Excelen. Investigaci'!AU29</f>
        <v>0</v>
      </c>
      <c r="AW57" s="970"/>
      <c r="AX57" s="285"/>
      <c r="AY57" s="277">
        <f t="shared" si="2"/>
        <v>1</v>
      </c>
      <c r="AZ57" s="896"/>
      <c r="BA57" s="109" t="str">
        <f t="shared" si="1"/>
        <v xml:space="preserve"> </v>
      </c>
    </row>
    <row r="58" spans="2:53" ht="75.75" thickBot="1">
      <c r="B58" s="1096"/>
      <c r="C58" s="941"/>
      <c r="D58" s="801"/>
      <c r="E58" s="937" t="s">
        <v>52</v>
      </c>
      <c r="F58" s="935"/>
      <c r="G58" s="935"/>
      <c r="H58" s="935"/>
      <c r="I58" s="935"/>
      <c r="J58" s="935"/>
      <c r="K58" s="935" t="s">
        <v>160</v>
      </c>
      <c r="L58" s="935"/>
      <c r="M58" s="935"/>
      <c r="N58" s="935"/>
      <c r="O58" s="935"/>
      <c r="P58" s="935"/>
      <c r="Q58" s="935"/>
      <c r="R58" s="937" t="s">
        <v>408</v>
      </c>
      <c r="S58" s="937" t="s">
        <v>409</v>
      </c>
      <c r="T58" s="937" t="s">
        <v>410</v>
      </c>
      <c r="U58" s="937" t="s">
        <v>411</v>
      </c>
      <c r="V58" s="937" t="s">
        <v>53</v>
      </c>
      <c r="W58" s="937" t="s">
        <v>412</v>
      </c>
      <c r="X58" s="937" t="s">
        <v>356</v>
      </c>
      <c r="Y58" s="937" t="s">
        <v>413</v>
      </c>
      <c r="Z58" s="937"/>
      <c r="AA58" s="937" t="s">
        <v>53</v>
      </c>
      <c r="AB58" s="292" t="s">
        <v>414</v>
      </c>
      <c r="AC58" s="297" t="s">
        <v>415</v>
      </c>
      <c r="AD58" s="297" t="s">
        <v>416</v>
      </c>
      <c r="AE58" s="279" t="s">
        <v>173</v>
      </c>
      <c r="AF58" s="298">
        <v>1</v>
      </c>
      <c r="AG58" s="299">
        <v>0.6</v>
      </c>
      <c r="AH58" s="943"/>
      <c r="AI58" s="944" t="s">
        <v>160</v>
      </c>
      <c r="AJ58" s="300">
        <f>+'[1]Fortale. Gesti. Innov. Transfe'!T28/'[1]Fortale. Gesti. Innov. Transfe'!F28</f>
        <v>0.1</v>
      </c>
      <c r="AK58" s="301">
        <f>+'[1]Fortale. Gesti. Innov. Transfe'!W28/'[1]Fortale. Gesti. Innov. Transfe'!F28</f>
        <v>0.1</v>
      </c>
      <c r="AL58" s="301">
        <f>+'[1]Fortale. Gesti. Innov. Transfe'!Y28</f>
        <v>0.2</v>
      </c>
      <c r="AM58" s="947">
        <f>AVERAGE(AL58:AL60)</f>
        <v>0.1377777777777778</v>
      </c>
      <c r="AN58" s="302">
        <f>+AM58</f>
        <v>0.1377777777777778</v>
      </c>
      <c r="AO58" s="300">
        <f>+'[1]Fortale. Gesti. Innov. Transfe'!AE28/'[1]Fortale. Gesti. Innov. Transfe'!F28</f>
        <v>0.05</v>
      </c>
      <c r="AP58" s="301">
        <f>+'[1]Fortale. Gesti. Innov. Transfe'!AH28/'[1]Fortale. Gesti. Innov. Transfe'!F28</f>
        <v>0.05</v>
      </c>
      <c r="AQ58" s="303">
        <f>+'[1]Fortale. Gesti. Innov. Transfe'!AJ28</f>
        <v>0.1</v>
      </c>
      <c r="AR58" s="950">
        <f>AVERAGE(AQ58:AQ60)</f>
        <v>0.19777777777777775</v>
      </c>
      <c r="AS58" s="272">
        <f>+AR58</f>
        <v>0.19777777777777775</v>
      </c>
      <c r="AT58" s="300">
        <f>+'[1]Fortale. Gesti. Innov. Transfe'!AP28/'[1]Fortale. Gesti. Innov. Transfe'!F28</f>
        <v>0</v>
      </c>
      <c r="AU58" s="301">
        <f>+'[1]Fortale. Gesti. Innov. Transfe'!AS28/'[1]Fortale. Gesti. Innov. Transfe'!F28</f>
        <v>0</v>
      </c>
      <c r="AV58" s="303">
        <f>+'[1]Fortale. Gesti. Innov. Transfe'!AU28</f>
        <v>0</v>
      </c>
      <c r="AW58" s="950">
        <f>AVERAGE(AV58:AV60)</f>
        <v>0</v>
      </c>
      <c r="AX58" s="276">
        <f>+AW58</f>
        <v>0</v>
      </c>
      <c r="AY58" s="277">
        <f t="shared" si="2"/>
        <v>0.9</v>
      </c>
      <c r="AZ58" s="953" t="s">
        <v>417</v>
      </c>
      <c r="BA58" s="109" t="str">
        <f t="shared" si="1"/>
        <v xml:space="preserve"> </v>
      </c>
    </row>
    <row r="59" spans="2:53" ht="60">
      <c r="B59" s="1096"/>
      <c r="C59" s="941"/>
      <c r="D59" s="801"/>
      <c r="E59" s="801"/>
      <c r="F59" s="801"/>
      <c r="G59" s="801"/>
      <c r="H59" s="801"/>
      <c r="I59" s="801"/>
      <c r="J59" s="801"/>
      <c r="K59" s="801"/>
      <c r="L59" s="801"/>
      <c r="M59" s="801"/>
      <c r="N59" s="801"/>
      <c r="O59" s="801"/>
      <c r="P59" s="801"/>
      <c r="Q59" s="801"/>
      <c r="R59" s="801"/>
      <c r="S59" s="801"/>
      <c r="T59" s="801"/>
      <c r="U59" s="801"/>
      <c r="V59" s="938"/>
      <c r="W59" s="938"/>
      <c r="X59" s="938"/>
      <c r="Y59" s="938"/>
      <c r="Z59" s="938"/>
      <c r="AA59" s="938"/>
      <c r="AB59" s="292" t="s">
        <v>418</v>
      </c>
      <c r="AC59" s="297" t="s">
        <v>419</v>
      </c>
      <c r="AD59" s="297" t="s">
        <v>420</v>
      </c>
      <c r="AE59" s="279" t="s">
        <v>173</v>
      </c>
      <c r="AF59" s="298">
        <v>3</v>
      </c>
      <c r="AG59" s="295">
        <v>0.33</v>
      </c>
      <c r="AH59" s="943"/>
      <c r="AI59" s="945"/>
      <c r="AJ59" s="304">
        <f>+'[1]Fortale. Gesti. Innov. Transfe'!T29/'[1]Fortale. Gesti. Innov. Transfe'!F29</f>
        <v>5.3333333333333337E-2</v>
      </c>
      <c r="AK59" s="305">
        <f>+'[1]Fortale. Gesti. Innov. Transfe'!W29/'[1]Fortale. Gesti. Innov. Transfe'!F29</f>
        <v>5.3333333333333337E-2</v>
      </c>
      <c r="AL59" s="305">
        <f>+'[1]Fortale. Gesti. Innov. Transfe'!Y29</f>
        <v>0.10666666666666667</v>
      </c>
      <c r="AM59" s="948"/>
      <c r="AN59" s="306"/>
      <c r="AO59" s="304">
        <f>+'[1]Fortale. Gesti. Innov. Transfe'!AE29/'[1]Fortale. Gesti. Innov. Transfe'!F29</f>
        <v>0.19999999999999998</v>
      </c>
      <c r="AP59" s="305">
        <f>+'[1]Fortale. Gesti. Innov. Transfe'!AH29/'[1]Fortale. Gesti. Innov. Transfe'!F29</f>
        <v>0.24</v>
      </c>
      <c r="AQ59" s="307">
        <f>+'[1]Fortale. Gesti. Innov. Transfe'!AJ29</f>
        <v>0.43999999999999995</v>
      </c>
      <c r="AR59" s="951"/>
      <c r="AS59" s="306"/>
      <c r="AT59" s="304">
        <f>+'[1]Fortale. Gesti. Innov. Transfe'!AP29/'[1]Fortale. Gesti. Innov. Transfe'!F29</f>
        <v>0</v>
      </c>
      <c r="AU59" s="305">
        <f>+'[1]Fortale. Gesti. Innov. Transfe'!AS29/'[1]Fortale. Gesti. Innov. Transfe'!F29</f>
        <v>0</v>
      </c>
      <c r="AV59" s="307">
        <f>+'[1]Fortale. Gesti. Innov. Transfe'!AU29</f>
        <v>0</v>
      </c>
      <c r="AW59" s="951"/>
      <c r="AX59" s="308"/>
      <c r="AY59" s="277">
        <f t="shared" si="2"/>
        <v>0.87666666666666671</v>
      </c>
      <c r="AZ59" s="826"/>
      <c r="BA59" s="109" t="str">
        <f t="shared" si="1"/>
        <v xml:space="preserve"> </v>
      </c>
    </row>
    <row r="60" spans="2:53" ht="105.75" thickBot="1">
      <c r="B60" s="1096"/>
      <c r="C60" s="941"/>
      <c r="D60" s="801"/>
      <c r="E60" s="802"/>
      <c r="F60" s="802"/>
      <c r="G60" s="802"/>
      <c r="H60" s="802"/>
      <c r="I60" s="802"/>
      <c r="J60" s="802"/>
      <c r="K60" s="802"/>
      <c r="L60" s="802"/>
      <c r="M60" s="802"/>
      <c r="N60" s="802"/>
      <c r="O60" s="802"/>
      <c r="P60" s="802"/>
      <c r="Q60" s="802"/>
      <c r="R60" s="802"/>
      <c r="S60" s="802"/>
      <c r="T60" s="802"/>
      <c r="U60" s="802"/>
      <c r="V60" s="954"/>
      <c r="W60" s="938"/>
      <c r="X60" s="938"/>
      <c r="Y60" s="938"/>
      <c r="Z60" s="938"/>
      <c r="AA60" s="954"/>
      <c r="AB60" s="292" t="s">
        <v>421</v>
      </c>
      <c r="AC60" s="297" t="s">
        <v>422</v>
      </c>
      <c r="AD60" s="297" t="s">
        <v>423</v>
      </c>
      <c r="AE60" s="279" t="s">
        <v>173</v>
      </c>
      <c r="AF60" s="298">
        <v>3</v>
      </c>
      <c r="AG60" s="295">
        <v>0.67</v>
      </c>
      <c r="AH60" s="943"/>
      <c r="AI60" s="946"/>
      <c r="AJ60" s="309">
        <f>+'[1]Fortale. Gesti. Innov. Transfe'!T30/'[1]Fortale. Gesti. Innov. Transfe'!F30</f>
        <v>5.3333333333333337E-2</v>
      </c>
      <c r="AK60" s="310">
        <f>+'[1]Fortale. Gesti. Innov. Transfe'!W30/'[1]Fortale. Gesti. Innov. Transfe'!F30</f>
        <v>5.3333333333333337E-2</v>
      </c>
      <c r="AL60" s="310">
        <f>+'[1]Fortale. Gesti. Innov. Transfe'!Y30</f>
        <v>0.10666666666666667</v>
      </c>
      <c r="AM60" s="949"/>
      <c r="AN60" s="311"/>
      <c r="AO60" s="309">
        <f>+'[1]Fortale. Gesti. Innov. Transfe'!AE30/'[1]Fortale. Gesti. Innov. Transfe'!F30</f>
        <v>1.6666666666666666E-2</v>
      </c>
      <c r="AP60" s="310">
        <f>+'[1]Fortale. Gesti. Innov. Transfe'!AH30/'[1]Fortale. Gesti. Innov. Transfe'!F30</f>
        <v>3.6666666666666667E-2</v>
      </c>
      <c r="AQ60" s="312">
        <f>+'[1]Fortale. Gesti. Innov. Transfe'!AJ30</f>
        <v>5.3333333333333337E-2</v>
      </c>
      <c r="AR60" s="952"/>
      <c r="AS60" s="311"/>
      <c r="AT60" s="309">
        <f>+'[1]Fortale. Gesti. Innov. Transfe'!AP30/'[1]Fortale. Gesti. Innov. Transfe'!F30</f>
        <v>0</v>
      </c>
      <c r="AU60" s="310">
        <f>+'[1]Fortale. Gesti. Innov. Transfe'!AS30/'[1]Fortale. Gesti. Innov. Transfe'!F30</f>
        <v>0</v>
      </c>
      <c r="AV60" s="312">
        <f>+'[1]Fortale. Gesti. Innov. Transfe'!AU30</f>
        <v>0</v>
      </c>
      <c r="AW60" s="952"/>
      <c r="AX60" s="308"/>
      <c r="AY60" s="277">
        <f t="shared" si="2"/>
        <v>0.83000000000000007</v>
      </c>
      <c r="AZ60" s="896"/>
      <c r="BA60" s="109" t="str">
        <f t="shared" si="1"/>
        <v xml:space="preserve"> </v>
      </c>
    </row>
    <row r="61" spans="2:53" ht="60.75" thickBot="1">
      <c r="B61" s="1096"/>
      <c r="C61" s="941"/>
      <c r="D61" s="801"/>
      <c r="E61" s="937" t="s">
        <v>54</v>
      </c>
      <c r="F61" s="935"/>
      <c r="G61" s="935"/>
      <c r="H61" s="935"/>
      <c r="I61" s="935"/>
      <c r="J61" s="935"/>
      <c r="K61" s="935" t="s">
        <v>160</v>
      </c>
      <c r="L61" s="935"/>
      <c r="M61" s="935"/>
      <c r="N61" s="935"/>
      <c r="O61" s="935"/>
      <c r="P61" s="935"/>
      <c r="Q61" s="935"/>
      <c r="R61" s="937" t="s">
        <v>424</v>
      </c>
      <c r="S61" s="937" t="s">
        <v>425</v>
      </c>
      <c r="T61" s="937" t="s">
        <v>426</v>
      </c>
      <c r="U61" s="937" t="s">
        <v>427</v>
      </c>
      <c r="V61" s="937" t="s">
        <v>55</v>
      </c>
      <c r="W61" s="938"/>
      <c r="X61" s="938"/>
      <c r="Y61" s="938"/>
      <c r="Z61" s="938"/>
      <c r="AA61" s="937" t="s">
        <v>55</v>
      </c>
      <c r="AB61" s="292" t="s">
        <v>428</v>
      </c>
      <c r="AC61" s="297" t="s">
        <v>429</v>
      </c>
      <c r="AD61" s="297" t="s">
        <v>430</v>
      </c>
      <c r="AE61" s="279" t="s">
        <v>173</v>
      </c>
      <c r="AF61" s="279">
        <v>3</v>
      </c>
      <c r="AG61" s="295">
        <v>0.68</v>
      </c>
      <c r="AH61" s="959"/>
      <c r="AI61" s="961" t="s">
        <v>160</v>
      </c>
      <c r="AJ61" s="313">
        <f>+'[1]Reconoc. Interacc. Social. Paz'!T28/'[1]Reconoc. Interacc. Social. Paz'!F28</f>
        <v>3.3333333333333333E-2</v>
      </c>
      <c r="AK61" s="301">
        <f>+'[1]Reconoc. Interacc. Social. Paz'!W28/'[1]Reconoc. Interacc. Social. Paz'!F28</f>
        <v>1.6666666666666666E-2</v>
      </c>
      <c r="AL61" s="301">
        <f>+'[1]Reconoc. Interacc. Social. Paz'!Y28</f>
        <v>5.000000000000001E-2</v>
      </c>
      <c r="AM61" s="947">
        <f>AVERAGE(AL61:AL63)</f>
        <v>0.19190476190476188</v>
      </c>
      <c r="AN61" s="314">
        <f>+AM61</f>
        <v>0.19190476190476188</v>
      </c>
      <c r="AO61" s="300">
        <f>+'[1]Reconoc. Interacc. Social. Paz'!AE28/'[1]Reconoc. Interacc. Social. Paz'!F28</f>
        <v>6.7999999999999991E-2</v>
      </c>
      <c r="AP61" s="301">
        <f>+'[1]Reconoc. Interacc. Social. Paz'!AH28/'[1]Reconoc. Interacc. Social. Paz'!F28</f>
        <v>0</v>
      </c>
      <c r="AQ61" s="315">
        <f>+'[1]Reconoc. Interacc. Social. Paz'!AJ28</f>
        <v>6.7999999999999991E-2</v>
      </c>
      <c r="AR61" s="950">
        <f>AVERAGE(AQ61:AQ63)</f>
        <v>0.11899999999999999</v>
      </c>
      <c r="AS61" s="294">
        <f>+AR61</f>
        <v>0.11899999999999999</v>
      </c>
      <c r="AT61" s="300">
        <f>+'[1]Reconoc. Interacc. Social. Paz'!AP28/'[1]Reconoc. Interacc. Social. Paz'!F28</f>
        <v>0</v>
      </c>
      <c r="AU61" s="301">
        <f>+'[1]Reconoc. Interacc. Social. Paz'!AS28/'[1]Reconoc. Interacc. Social. Paz'!F28</f>
        <v>0</v>
      </c>
      <c r="AV61" s="303">
        <f>+'[1]Reconoc. Interacc. Social. Paz'!AU28</f>
        <v>0</v>
      </c>
      <c r="AW61" s="950">
        <f>AVERAGE(AV61:AV63)</f>
        <v>0</v>
      </c>
      <c r="AX61" s="276">
        <f>+AW61</f>
        <v>0</v>
      </c>
      <c r="AY61" s="316">
        <f t="shared" si="2"/>
        <v>0.79800000000000004</v>
      </c>
      <c r="AZ61" s="956" t="s">
        <v>417</v>
      </c>
      <c r="BA61" s="109" t="str">
        <f t="shared" si="1"/>
        <v xml:space="preserve"> </v>
      </c>
    </row>
    <row r="62" spans="2:53" ht="165">
      <c r="B62" s="1096"/>
      <c r="C62" s="941"/>
      <c r="D62" s="801"/>
      <c r="E62" s="801"/>
      <c r="F62" s="801"/>
      <c r="G62" s="801"/>
      <c r="H62" s="801"/>
      <c r="I62" s="801"/>
      <c r="J62" s="801"/>
      <c r="K62" s="801"/>
      <c r="L62" s="801"/>
      <c r="M62" s="801"/>
      <c r="N62" s="801"/>
      <c r="O62" s="801"/>
      <c r="P62" s="801"/>
      <c r="Q62" s="801"/>
      <c r="R62" s="801"/>
      <c r="S62" s="801"/>
      <c r="T62" s="801"/>
      <c r="U62" s="801"/>
      <c r="V62" s="938"/>
      <c r="W62" s="938"/>
      <c r="X62" s="938"/>
      <c r="Y62" s="938"/>
      <c r="Z62" s="938"/>
      <c r="AA62" s="938"/>
      <c r="AB62" s="292" t="s">
        <v>431</v>
      </c>
      <c r="AC62" s="297" t="s">
        <v>432</v>
      </c>
      <c r="AD62" s="297" t="s">
        <v>433</v>
      </c>
      <c r="AE62" s="279" t="s">
        <v>177</v>
      </c>
      <c r="AF62" s="279">
        <v>28</v>
      </c>
      <c r="AG62" s="295">
        <v>0.28428571428571425</v>
      </c>
      <c r="AH62" s="831"/>
      <c r="AI62" s="803"/>
      <c r="AJ62" s="317">
        <f>+'[1]Reconoc. Interacc. Social. Paz'!T29/'[1]Reconoc. Interacc. Social. Paz'!F29</f>
        <v>0</v>
      </c>
      <c r="AK62" s="305">
        <f>+'[1]Reconoc. Interacc. Social. Paz'!W29/'[1]Reconoc. Interacc. Social. Paz'!F29</f>
        <v>0.2857142857142857</v>
      </c>
      <c r="AL62" s="305">
        <f>+'[1]Reconoc. Interacc. Social. Paz'!Y29</f>
        <v>0.2857142857142857</v>
      </c>
      <c r="AM62" s="948"/>
      <c r="AN62" s="318"/>
      <c r="AO62" s="304">
        <f>+'[1]Reconoc. Interacc. Social. Paz'!AE29/'[1]Reconoc. Interacc. Social. Paz'!F29</f>
        <v>0.11</v>
      </c>
      <c r="AP62" s="305">
        <f>+'[1]Reconoc. Interacc. Social. Paz'!AH29/'[1]Reconoc. Interacc. Social. Paz'!F29</f>
        <v>0</v>
      </c>
      <c r="AQ62" s="307">
        <f>+'[1]Reconoc. Interacc. Social. Paz'!AJ29</f>
        <v>0.11</v>
      </c>
      <c r="AR62" s="951"/>
      <c r="AS62" s="318"/>
      <c r="AT62" s="304">
        <f>+'[1]Reconoc. Interacc. Social. Paz'!AP29/'[1]Reconoc. Interacc. Social. Paz'!F29</f>
        <v>0</v>
      </c>
      <c r="AU62" s="305">
        <f>+'[1]Reconoc. Interacc. Social. Paz'!AS29/'[1]Reconoc. Interacc. Social. Paz'!F29</f>
        <v>0</v>
      </c>
      <c r="AV62" s="307">
        <f>+'[1]Reconoc. Interacc. Social. Paz'!AU29</f>
        <v>0</v>
      </c>
      <c r="AW62" s="951"/>
      <c r="AX62" s="308"/>
      <c r="AY62" s="277">
        <f t="shared" si="2"/>
        <v>0.67999999999999994</v>
      </c>
      <c r="AZ62" s="957"/>
      <c r="BA62" s="109" t="str">
        <f t="shared" si="1"/>
        <v xml:space="preserve"> </v>
      </c>
    </row>
    <row r="63" spans="2:53" ht="135.75" thickBot="1">
      <c r="B63" s="1096"/>
      <c r="C63" s="942"/>
      <c r="D63" s="936"/>
      <c r="E63" s="936"/>
      <c r="F63" s="936"/>
      <c r="G63" s="936"/>
      <c r="H63" s="936"/>
      <c r="I63" s="936"/>
      <c r="J63" s="936"/>
      <c r="K63" s="936"/>
      <c r="L63" s="936"/>
      <c r="M63" s="936"/>
      <c r="N63" s="936"/>
      <c r="O63" s="936"/>
      <c r="P63" s="936"/>
      <c r="Q63" s="936"/>
      <c r="R63" s="936"/>
      <c r="S63" s="936"/>
      <c r="T63" s="936"/>
      <c r="U63" s="936"/>
      <c r="V63" s="939"/>
      <c r="W63" s="939"/>
      <c r="X63" s="939"/>
      <c r="Y63" s="939"/>
      <c r="Z63" s="939"/>
      <c r="AA63" s="939"/>
      <c r="AB63" s="319" t="s">
        <v>434</v>
      </c>
      <c r="AC63" s="320" t="s">
        <v>435</v>
      </c>
      <c r="AD63" s="320" t="s">
        <v>436</v>
      </c>
      <c r="AE63" s="279" t="s">
        <v>196</v>
      </c>
      <c r="AF63" s="279">
        <v>100</v>
      </c>
      <c r="AG63" s="321">
        <v>0.2</v>
      </c>
      <c r="AH63" s="960"/>
      <c r="AI63" s="962"/>
      <c r="AJ63" s="322">
        <f>+'[1]Reconoc. Interacc. Social. Paz'!T30/'[1]Reconoc. Interacc. Social. Paz'!F30</f>
        <v>0</v>
      </c>
      <c r="AK63" s="310">
        <f>+'[1]Reconoc. Interacc. Social. Paz'!W30/'[1]Reconoc. Interacc. Social. Paz'!F30</f>
        <v>2.3999999999999998E-3</v>
      </c>
      <c r="AL63" s="310">
        <f>+'[1]Reconoc. Interacc. Social. Paz'!Y30</f>
        <v>0.24</v>
      </c>
      <c r="AM63" s="955"/>
      <c r="AN63" s="318"/>
      <c r="AO63" s="309">
        <f>+'[1]Reconoc. Interacc. Social. Paz'!AE30/'[1]Reconoc. Interacc. Social. Paz'!F30</f>
        <v>8.5999999999999998E-4</v>
      </c>
      <c r="AP63" s="310">
        <f>+'[1]Reconoc. Interacc. Social. Paz'!AH30/'[1]Reconoc. Interacc. Social. Paz'!F30</f>
        <v>9.2999999999999995E-4</v>
      </c>
      <c r="AQ63" s="323">
        <f>+'[1]Reconoc. Interacc. Social. Paz'!AJ30</f>
        <v>0.17899999999999999</v>
      </c>
      <c r="AR63" s="952"/>
      <c r="AS63" s="318"/>
      <c r="AT63" s="309">
        <f>+'[1]Reconoc. Interacc. Social. Paz'!AP30/'[1]Reconoc. Interacc. Social. Paz'!F30</f>
        <v>0</v>
      </c>
      <c r="AU63" s="310">
        <f>+'[1]Reconoc. Interacc. Social. Paz'!AS30/'[1]Reconoc. Interacc. Social. Paz'!F30</f>
        <v>0</v>
      </c>
      <c r="AV63" s="312">
        <f>+'[1]Reconoc. Interacc. Social. Paz'!AU30</f>
        <v>0</v>
      </c>
      <c r="AW63" s="952"/>
      <c r="AX63" s="308"/>
      <c r="AY63" s="277">
        <f t="shared" si="2"/>
        <v>0.61899999999999999</v>
      </c>
      <c r="AZ63" s="958"/>
      <c r="BA63" s="109" t="str">
        <f t="shared" si="1"/>
        <v xml:space="preserve"> </v>
      </c>
    </row>
    <row r="64" spans="2:53" ht="75.75" thickBot="1">
      <c r="B64" s="1096"/>
      <c r="C64" s="940" t="s">
        <v>56</v>
      </c>
      <c r="D64" s="932" t="s">
        <v>437</v>
      </c>
      <c r="E64" s="932" t="s">
        <v>57</v>
      </c>
      <c r="F64" s="906"/>
      <c r="G64" s="906" t="s">
        <v>160</v>
      </c>
      <c r="H64" s="906"/>
      <c r="I64" s="906"/>
      <c r="J64" s="906"/>
      <c r="K64" s="906"/>
      <c r="L64" s="906"/>
      <c r="M64" s="906"/>
      <c r="N64" s="906" t="s">
        <v>160</v>
      </c>
      <c r="O64" s="906"/>
      <c r="P64" s="906"/>
      <c r="Q64" s="906"/>
      <c r="R64" s="932" t="s">
        <v>438</v>
      </c>
      <c r="S64" s="932" t="s">
        <v>439</v>
      </c>
      <c r="T64" s="932" t="s">
        <v>440</v>
      </c>
      <c r="U64" s="932" t="s">
        <v>441</v>
      </c>
      <c r="V64" s="932" t="s">
        <v>58</v>
      </c>
      <c r="W64" s="932" t="s">
        <v>442</v>
      </c>
      <c r="X64" s="933" t="s">
        <v>167</v>
      </c>
      <c r="Y64" s="933" t="s">
        <v>443</v>
      </c>
      <c r="Z64" s="933"/>
      <c r="AA64" s="924" t="s">
        <v>59</v>
      </c>
      <c r="AB64" s="324" t="s">
        <v>444</v>
      </c>
      <c r="AC64" s="325" t="s">
        <v>445</v>
      </c>
      <c r="AD64" s="325" t="s">
        <v>446</v>
      </c>
      <c r="AE64" s="325" t="s">
        <v>173</v>
      </c>
      <c r="AF64" s="326">
        <v>416100</v>
      </c>
      <c r="AG64" s="327">
        <v>0.31539774092766198</v>
      </c>
      <c r="AH64" s="926"/>
      <c r="AI64" s="927" t="s">
        <v>160</v>
      </c>
      <c r="AJ64" s="328">
        <f>+'[1]Consolida. Agenda. Cultura'!T28/'[1]Consolida. Agenda. Cultura'!F28</f>
        <v>6.1648642153328527E-2</v>
      </c>
      <c r="AK64" s="329">
        <f>+'[1]Consolida. Agenda. Cultura'!W28/'[1]Consolida. Agenda. Cultura'!F28</f>
        <v>0.28565969718817591</v>
      </c>
      <c r="AL64" s="330">
        <f>+'[1]Consolida. Agenda. Cultura'!Y28</f>
        <v>0.34730833934150424</v>
      </c>
      <c r="AM64" s="917">
        <f>AVERAGE(AL64:AL67)</f>
        <v>0.30387459541732842</v>
      </c>
      <c r="AN64" s="331">
        <f>+AM64</f>
        <v>0.30387459541732842</v>
      </c>
      <c r="AO64" s="328">
        <f>+'[1]Consolida. Agenda. Cultura'!AE28/'[1]Consolida. Agenda. Cultura'!F28</f>
        <v>0.33729391973083395</v>
      </c>
      <c r="AP64" s="329">
        <f>+'[1]Consolida. Agenda. Cultura'!AH28/'[1]Consolida. Agenda. Cultura'!F28</f>
        <v>0</v>
      </c>
      <c r="AQ64" s="332">
        <f>+'[1]Consolida. Agenda. Cultura'!AJ28</f>
        <v>0.33729391973083395</v>
      </c>
      <c r="AR64" s="929">
        <f>AVERAGE(AQ64:AQ67)</f>
        <v>0.19902494390481551</v>
      </c>
      <c r="AS64" s="331">
        <f>+AR64</f>
        <v>0.19902494390481551</v>
      </c>
      <c r="AT64" s="328">
        <f>+'[1]Consolida. Agenda. Cultura'!AP28/'[1]Consolida. Agenda. Cultura'!F28</f>
        <v>0</v>
      </c>
      <c r="AU64" s="329">
        <f>+'[1]Consolida. Agenda. Cultura'!AS28/'[1]Consolida. Agenda. Cultura'!F28</f>
        <v>0</v>
      </c>
      <c r="AV64" s="332">
        <f>+'[1]Consolida. Agenda. Cultura'!AU28</f>
        <v>0</v>
      </c>
      <c r="AW64" s="929">
        <f>AVERAGE(AV64:AV67)</f>
        <v>0</v>
      </c>
      <c r="AX64" s="331">
        <f>+AW64</f>
        <v>0</v>
      </c>
      <c r="AY64" s="333">
        <f t="shared" si="2"/>
        <v>1</v>
      </c>
      <c r="AZ64" s="918" t="s">
        <v>447</v>
      </c>
      <c r="BA64" s="109" t="str">
        <f t="shared" si="1"/>
        <v xml:space="preserve"> </v>
      </c>
    </row>
    <row r="65" spans="2:53" ht="105">
      <c r="B65" s="1096"/>
      <c r="C65" s="941"/>
      <c r="D65" s="801"/>
      <c r="E65" s="801"/>
      <c r="F65" s="907"/>
      <c r="G65" s="907"/>
      <c r="H65" s="907"/>
      <c r="I65" s="907"/>
      <c r="J65" s="907"/>
      <c r="K65" s="907"/>
      <c r="L65" s="907"/>
      <c r="M65" s="907"/>
      <c r="N65" s="907"/>
      <c r="O65" s="907"/>
      <c r="P65" s="907"/>
      <c r="Q65" s="907"/>
      <c r="R65" s="867"/>
      <c r="S65" s="867"/>
      <c r="T65" s="867"/>
      <c r="U65" s="867"/>
      <c r="V65" s="801"/>
      <c r="W65" s="867"/>
      <c r="X65" s="870"/>
      <c r="Y65" s="870"/>
      <c r="Z65" s="870"/>
      <c r="AA65" s="925"/>
      <c r="AB65" s="334" t="s">
        <v>448</v>
      </c>
      <c r="AC65" s="335" t="s">
        <v>449</v>
      </c>
      <c r="AD65" s="335" t="s">
        <v>450</v>
      </c>
      <c r="AE65" s="335" t="s">
        <v>173</v>
      </c>
      <c r="AF65" s="336">
        <v>90878</v>
      </c>
      <c r="AG65" s="337">
        <v>0.28448029225995292</v>
      </c>
      <c r="AH65" s="831"/>
      <c r="AI65" s="803"/>
      <c r="AJ65" s="338">
        <f>+'[1]Consolida. Agenda. Cultura'!T29/'[1]Consolida. Agenda. Cultura'!F29</f>
        <v>6.6088602301987279E-2</v>
      </c>
      <c r="AK65" s="339">
        <f>+'[1]Consolida. Agenda. Cultura'!W29/'[1]Consolida. Agenda. Cultura'!F29</f>
        <v>0.48276810669248882</v>
      </c>
      <c r="AL65" s="340">
        <f>+'[1]Consolida. Agenda. Cultura'!Y29</f>
        <v>0.54885670899447614</v>
      </c>
      <c r="AM65" s="894"/>
      <c r="AN65" s="341"/>
      <c r="AO65" s="338">
        <f>+'[1]Consolida. Agenda. Cultura'!AE29/'[1]Consolida. Agenda. Cultura'!F29</f>
        <v>0.16666299874557097</v>
      </c>
      <c r="AP65" s="339">
        <f>+'[1]Consolida. Agenda. Cultura'!AH29/'[1]Consolida. Agenda. Cultura'!F29</f>
        <v>0</v>
      </c>
      <c r="AQ65" s="342">
        <f>+'[1]Consolida. Agenda. Cultura'!AJ29</f>
        <v>0.16666299874557097</v>
      </c>
      <c r="AR65" s="930"/>
      <c r="AS65" s="341"/>
      <c r="AT65" s="338">
        <f>+'[1]Consolida. Agenda. Cultura'!AP29/'[1]Consolida. Agenda. Cultura'!F29</f>
        <v>0</v>
      </c>
      <c r="AU65" s="339">
        <f>+'[1]Consolida. Agenda. Cultura'!AS29/'[1]Consolida. Agenda. Cultura'!F29</f>
        <v>0</v>
      </c>
      <c r="AV65" s="342">
        <f>+'[1]Consolida. Agenda. Cultura'!AU29</f>
        <v>0</v>
      </c>
      <c r="AW65" s="930"/>
      <c r="AX65" s="343"/>
      <c r="AY65" s="344">
        <f t="shared" si="2"/>
        <v>1</v>
      </c>
      <c r="AZ65" s="826"/>
      <c r="BA65" s="109" t="str">
        <f t="shared" si="1"/>
        <v xml:space="preserve"> </v>
      </c>
    </row>
    <row r="66" spans="2:53" ht="75">
      <c r="B66" s="1096"/>
      <c r="C66" s="941"/>
      <c r="D66" s="801"/>
      <c r="E66" s="801"/>
      <c r="F66" s="907"/>
      <c r="G66" s="907"/>
      <c r="H66" s="907"/>
      <c r="I66" s="907"/>
      <c r="J66" s="907"/>
      <c r="K66" s="907"/>
      <c r="L66" s="907"/>
      <c r="M66" s="907"/>
      <c r="N66" s="907"/>
      <c r="O66" s="907"/>
      <c r="P66" s="907"/>
      <c r="Q66" s="907"/>
      <c r="R66" s="867"/>
      <c r="S66" s="867"/>
      <c r="T66" s="867"/>
      <c r="U66" s="867"/>
      <c r="V66" s="801"/>
      <c r="W66" s="867"/>
      <c r="X66" s="870"/>
      <c r="Y66" s="870"/>
      <c r="Z66" s="870"/>
      <c r="AA66" s="925"/>
      <c r="AB66" s="334" t="s">
        <v>451</v>
      </c>
      <c r="AC66" s="335" t="s">
        <v>452</v>
      </c>
      <c r="AD66" s="335" t="s">
        <v>453</v>
      </c>
      <c r="AE66" s="335" t="s">
        <v>173</v>
      </c>
      <c r="AF66" s="336">
        <v>3000</v>
      </c>
      <c r="AG66" s="337">
        <v>0.414333333333333</v>
      </c>
      <c r="AH66" s="831"/>
      <c r="AI66" s="803"/>
      <c r="AJ66" s="338">
        <f>+'[1]Consolida. Agenda. Cultura'!T30/'[1]Consolida. Agenda. Cultura'!F30</f>
        <v>4.4333333333333336E-2</v>
      </c>
      <c r="AK66" s="339">
        <f>+'[1]Consolida. Agenda. Cultura'!W30/'[1]Consolida. Agenda. Cultura'!F30</f>
        <v>0.14166666666666666</v>
      </c>
      <c r="AL66" s="340">
        <f>+'[1]Consolida. Agenda. Cultura'!Y30</f>
        <v>0.186</v>
      </c>
      <c r="AM66" s="894"/>
      <c r="AN66" s="341"/>
      <c r="AO66" s="338">
        <f>+'[1]Consolida. Agenda. Cultura'!AE30/'[1]Consolida. Agenda. Cultura'!F30</f>
        <v>2.8666666666666667E-2</v>
      </c>
      <c r="AP66" s="339">
        <f>+'[1]Consolida. Agenda. Cultura'!AH30/'[1]Consolida. Agenda. Cultura'!F30</f>
        <v>0.10633333333333334</v>
      </c>
      <c r="AQ66" s="342">
        <f>+'[1]Consolida. Agenda. Cultura'!AJ30</f>
        <v>0.13500000000000001</v>
      </c>
      <c r="AR66" s="930"/>
      <c r="AS66" s="341"/>
      <c r="AT66" s="338">
        <f>+'[1]Consolida. Agenda. Cultura'!AP30/'[1]Consolida. Agenda. Cultura'!F30</f>
        <v>0</v>
      </c>
      <c r="AU66" s="339">
        <f>+'[1]Consolida. Agenda. Cultura'!AS30/'[1]Consolida. Agenda. Cultura'!F30</f>
        <v>0</v>
      </c>
      <c r="AV66" s="342">
        <f>+'[1]Consolida. Agenda. Cultura'!AU30</f>
        <v>0</v>
      </c>
      <c r="AW66" s="930"/>
      <c r="AX66" s="343"/>
      <c r="AY66" s="344">
        <f t="shared" si="2"/>
        <v>0.73533333333333295</v>
      </c>
      <c r="AZ66" s="826"/>
      <c r="BA66" s="109" t="str">
        <f t="shared" si="1"/>
        <v xml:space="preserve"> </v>
      </c>
    </row>
    <row r="67" spans="2:53" ht="90.75" thickBot="1">
      <c r="B67" s="1096"/>
      <c r="C67" s="941"/>
      <c r="D67" s="801"/>
      <c r="E67" s="802"/>
      <c r="F67" s="907"/>
      <c r="G67" s="907"/>
      <c r="H67" s="907"/>
      <c r="I67" s="907"/>
      <c r="J67" s="907"/>
      <c r="K67" s="907"/>
      <c r="L67" s="907"/>
      <c r="M67" s="907"/>
      <c r="N67" s="907"/>
      <c r="O67" s="907"/>
      <c r="P67" s="907"/>
      <c r="Q67" s="907"/>
      <c r="R67" s="867"/>
      <c r="S67" s="867"/>
      <c r="T67" s="867"/>
      <c r="U67" s="867"/>
      <c r="V67" s="802"/>
      <c r="W67" s="905"/>
      <c r="X67" s="934"/>
      <c r="Y67" s="870"/>
      <c r="Z67" s="870"/>
      <c r="AA67" s="925"/>
      <c r="AB67" s="334" t="s">
        <v>454</v>
      </c>
      <c r="AC67" s="335" t="s">
        <v>455</v>
      </c>
      <c r="AD67" s="335" t="s">
        <v>456</v>
      </c>
      <c r="AE67" s="335" t="s">
        <v>173</v>
      </c>
      <c r="AF67" s="345">
        <v>210</v>
      </c>
      <c r="AG67" s="346">
        <v>0.67619047619047601</v>
      </c>
      <c r="AH67" s="854"/>
      <c r="AI67" s="804"/>
      <c r="AJ67" s="347">
        <f>+'[1]Consolida. Agenda. Cultura'!T31/'[1]Consolida. Agenda. Cultura'!F31</f>
        <v>6.1904761904761907E-2</v>
      </c>
      <c r="AK67" s="348">
        <f>+'[1]Consolida. Agenda. Cultura'!W31/'[1]Consolida. Agenda. Cultura'!F31</f>
        <v>7.1428571428571425E-2</v>
      </c>
      <c r="AL67" s="349">
        <f>+'[1]Consolida. Agenda. Cultura'!Y31</f>
        <v>0.13333333333333333</v>
      </c>
      <c r="AM67" s="928"/>
      <c r="AN67" s="341"/>
      <c r="AO67" s="347">
        <f>+'[1]Consolida. Agenda. Cultura'!AE31/'[1]Consolida. Agenda. Cultura'!F31</f>
        <v>4.7619047619047616E-2</v>
      </c>
      <c r="AP67" s="348">
        <f>+'[1]Consolida. Agenda. Cultura'!AH31/'[1]Consolida. Agenda. Cultura'!F31</f>
        <v>0.10952380952380952</v>
      </c>
      <c r="AQ67" s="350">
        <f>+'[1]Consolida. Agenda. Cultura'!AJ31</f>
        <v>0.15714285714285714</v>
      </c>
      <c r="AR67" s="931"/>
      <c r="AS67" s="341"/>
      <c r="AT67" s="347">
        <f>+'[1]Consolida. Agenda. Cultura'!AP31/'[1]Consolida. Agenda. Cultura'!F31</f>
        <v>0</v>
      </c>
      <c r="AU67" s="348">
        <f>+'[1]Consolida. Agenda. Cultura'!AS31/'[1]Consolida. Agenda. Cultura'!F31</f>
        <v>0</v>
      </c>
      <c r="AV67" s="350">
        <f>+'[1]Consolida. Agenda. Cultura'!AU31</f>
        <v>0</v>
      </c>
      <c r="AW67" s="931"/>
      <c r="AX67" s="343"/>
      <c r="AY67" s="344">
        <f t="shared" si="2"/>
        <v>0.96666666666666645</v>
      </c>
      <c r="AZ67" s="896"/>
      <c r="BA67" s="109" t="str">
        <f t="shared" si="1"/>
        <v xml:space="preserve"> </v>
      </c>
    </row>
    <row r="68" spans="2:53" ht="30.75" thickBot="1">
      <c r="B68" s="1096"/>
      <c r="C68" s="941"/>
      <c r="D68" s="801"/>
      <c r="E68" s="866" t="s">
        <v>60</v>
      </c>
      <c r="F68" s="907"/>
      <c r="G68" s="907"/>
      <c r="H68" s="907"/>
      <c r="I68" s="907"/>
      <c r="J68" s="907"/>
      <c r="K68" s="907"/>
      <c r="L68" s="907"/>
      <c r="M68" s="907"/>
      <c r="N68" s="907"/>
      <c r="O68" s="907"/>
      <c r="P68" s="907"/>
      <c r="Q68" s="907"/>
      <c r="R68" s="867"/>
      <c r="S68" s="867"/>
      <c r="T68" s="867"/>
      <c r="U68" s="867"/>
      <c r="V68" s="866" t="s">
        <v>61</v>
      </c>
      <c r="W68" s="919" t="s">
        <v>457</v>
      </c>
      <c r="X68" s="919" t="s">
        <v>167</v>
      </c>
      <c r="Y68" s="919" t="s">
        <v>458</v>
      </c>
      <c r="Z68" s="919"/>
      <c r="AA68" s="913" t="s">
        <v>62</v>
      </c>
      <c r="AB68" s="351" t="s">
        <v>459</v>
      </c>
      <c r="AC68" s="335" t="s">
        <v>460</v>
      </c>
      <c r="AD68" s="335" t="s">
        <v>461</v>
      </c>
      <c r="AE68" s="335" t="s">
        <v>173</v>
      </c>
      <c r="AF68" s="345">
        <v>2</v>
      </c>
      <c r="AG68" s="352">
        <v>0.5</v>
      </c>
      <c r="AH68" s="882"/>
      <c r="AI68" s="885" t="s">
        <v>160</v>
      </c>
      <c r="AJ68" s="328">
        <f>+'[1]Implemen. Espac. Libr. Esparci'!T28/'[1]Implemen. Espac. Libr. Esparci'!F28</f>
        <v>0</v>
      </c>
      <c r="AK68" s="329">
        <f>+'[1]Implemen. Espac. Libr. Esparci'!W28/'[1]Implemen. Espac. Libr. Esparci'!F28</f>
        <v>0</v>
      </c>
      <c r="AL68" s="330">
        <f>+'[1]Implemen. Espac. Libr. Esparci'!Y28</f>
        <v>0</v>
      </c>
      <c r="AM68" s="893">
        <f>AVERAGE(AL68:AL71)</f>
        <v>9.9140464372028905E-2</v>
      </c>
      <c r="AN68" s="331">
        <f>+AM68</f>
        <v>9.9140464372028905E-2</v>
      </c>
      <c r="AO68" s="328">
        <f>+'[1]Implemen. Espac. Libr. Esparci'!AE28/'[1]Implemen. Espac. Libr. Esparci'!F28</f>
        <v>0</v>
      </c>
      <c r="AP68" s="329">
        <f>+'[1]Implemen. Espac. Libr. Esparci'!AH28/'[1]Implemen. Espac. Libr. Esparci'!F28</f>
        <v>0</v>
      </c>
      <c r="AQ68" s="330">
        <f>+'[1]Implemen. Espac. Libr. Esparci'!AJ28</f>
        <v>0</v>
      </c>
      <c r="AR68" s="911">
        <f>AVERAGE(AQ68:AQ71)</f>
        <v>6.8395404113332475E-2</v>
      </c>
      <c r="AS68" s="353">
        <f>+AR68</f>
        <v>6.8395404113332475E-2</v>
      </c>
      <c r="AT68" s="328">
        <f>+'[1]Implemen. Espac. Libr. Esparci'!AP28/'[1]Implemen. Espac. Libr. Esparci'!F28</f>
        <v>0</v>
      </c>
      <c r="AU68" s="329">
        <f>+'[1]Implemen. Espac. Libr. Esparci'!AS28/'[1]Implemen. Espac. Libr. Esparci'!F28</f>
        <v>0</v>
      </c>
      <c r="AV68" s="330">
        <f>+'[1]Implemen. Espac. Libr. Esparci'!AU28</f>
        <v>0</v>
      </c>
      <c r="AW68" s="911">
        <f>AVERAGE(AV68:AV71)</f>
        <v>0</v>
      </c>
      <c r="AX68" s="354">
        <f>+AW68</f>
        <v>0</v>
      </c>
      <c r="AY68" s="344">
        <f t="shared" si="2"/>
        <v>0.5</v>
      </c>
      <c r="AZ68" s="863" t="s">
        <v>462</v>
      </c>
      <c r="BA68" s="109" t="str">
        <f t="shared" si="1"/>
        <v xml:space="preserve"> </v>
      </c>
    </row>
    <row r="69" spans="2:53" ht="60">
      <c r="B69" s="1096"/>
      <c r="C69" s="941"/>
      <c r="D69" s="801"/>
      <c r="E69" s="801"/>
      <c r="F69" s="907"/>
      <c r="G69" s="907"/>
      <c r="H69" s="907"/>
      <c r="I69" s="907"/>
      <c r="J69" s="907"/>
      <c r="K69" s="907"/>
      <c r="L69" s="907"/>
      <c r="M69" s="907"/>
      <c r="N69" s="907"/>
      <c r="O69" s="907"/>
      <c r="P69" s="907"/>
      <c r="Q69" s="907"/>
      <c r="R69" s="867"/>
      <c r="S69" s="867"/>
      <c r="T69" s="867"/>
      <c r="U69" s="867"/>
      <c r="V69" s="801"/>
      <c r="W69" s="920"/>
      <c r="X69" s="920"/>
      <c r="Y69" s="920"/>
      <c r="Z69" s="920"/>
      <c r="AA69" s="913"/>
      <c r="AB69" s="351" t="s">
        <v>463</v>
      </c>
      <c r="AC69" s="335" t="s">
        <v>464</v>
      </c>
      <c r="AD69" s="335" t="s">
        <v>465</v>
      </c>
      <c r="AE69" s="335" t="s">
        <v>173</v>
      </c>
      <c r="AF69" s="345">
        <v>5</v>
      </c>
      <c r="AG69" s="352">
        <v>0.4</v>
      </c>
      <c r="AH69" s="883"/>
      <c r="AI69" s="886"/>
      <c r="AJ69" s="338">
        <f>+'[1]Implemen. Espac. Libr. Esparci'!T29/'[1]Implemen. Espac. Libr. Esparci'!F29</f>
        <v>0</v>
      </c>
      <c r="AK69" s="339">
        <f>+'[1]Implemen. Espac. Libr. Esparci'!W29/'[1]Implemen. Espac. Libr. Esparci'!F29</f>
        <v>0</v>
      </c>
      <c r="AL69" s="340">
        <f>+'[1]Implemen. Espac. Libr. Esparci'!Y29</f>
        <v>0</v>
      </c>
      <c r="AM69" s="894"/>
      <c r="AN69" s="341"/>
      <c r="AO69" s="338">
        <f>+'[1]Implemen. Espac. Libr. Esparci'!AE29/'[1]Implemen. Espac. Libr. Esparci'!F29</f>
        <v>0</v>
      </c>
      <c r="AP69" s="339">
        <f>+'[1]Implemen. Espac. Libr. Esparci'!AH29/'[1]Implemen. Espac. Libr. Esparci'!F29</f>
        <v>0</v>
      </c>
      <c r="AQ69" s="340">
        <f>+'[1]Implemen. Espac. Libr. Esparci'!AJ29</f>
        <v>0</v>
      </c>
      <c r="AR69" s="861"/>
      <c r="AS69" s="341"/>
      <c r="AT69" s="338">
        <f>+'[1]Implemen. Espac. Libr. Esparci'!AP29/'[1]Implemen. Espac. Libr. Esparci'!F29</f>
        <v>0</v>
      </c>
      <c r="AU69" s="339">
        <f>+'[1]Implemen. Espac. Libr. Esparci'!AS29/'[1]Implemen. Espac. Libr. Esparci'!F29</f>
        <v>0</v>
      </c>
      <c r="AV69" s="340">
        <f>+'[1]Implemen. Espac. Libr. Esparci'!AU29</f>
        <v>0</v>
      </c>
      <c r="AW69" s="861"/>
      <c r="AX69" s="343"/>
      <c r="AY69" s="344">
        <f t="shared" si="2"/>
        <v>0.4</v>
      </c>
      <c r="AZ69" s="864"/>
      <c r="BA69" s="109" t="str">
        <f t="shared" si="1"/>
        <v xml:space="preserve"> </v>
      </c>
    </row>
    <row r="70" spans="2:53" ht="90">
      <c r="B70" s="1096"/>
      <c r="C70" s="941"/>
      <c r="D70" s="801"/>
      <c r="E70" s="801"/>
      <c r="F70" s="907"/>
      <c r="G70" s="907"/>
      <c r="H70" s="907"/>
      <c r="I70" s="907"/>
      <c r="J70" s="907"/>
      <c r="K70" s="907"/>
      <c r="L70" s="907"/>
      <c r="M70" s="907"/>
      <c r="N70" s="907"/>
      <c r="O70" s="907"/>
      <c r="P70" s="907"/>
      <c r="Q70" s="907"/>
      <c r="R70" s="867"/>
      <c r="S70" s="867"/>
      <c r="T70" s="867"/>
      <c r="U70" s="867"/>
      <c r="V70" s="801"/>
      <c r="W70" s="920"/>
      <c r="X70" s="920"/>
      <c r="Y70" s="920"/>
      <c r="Z70" s="920"/>
      <c r="AA70" s="913"/>
      <c r="AB70" s="351" t="s">
        <v>466</v>
      </c>
      <c r="AC70" s="334" t="s">
        <v>467</v>
      </c>
      <c r="AD70" s="334" t="s">
        <v>468</v>
      </c>
      <c r="AE70" s="335" t="s">
        <v>177</v>
      </c>
      <c r="AF70" s="345">
        <v>15212</v>
      </c>
      <c r="AG70" s="355">
        <v>0.50769129634499077</v>
      </c>
      <c r="AH70" s="883"/>
      <c r="AI70" s="886"/>
      <c r="AJ70" s="338">
        <f>+'[1]Implemen. Espac. Libr. Esparci'!T30/'[1]Implemen. Espac. Libr. Esparci'!F30</f>
        <v>0.13094925059163817</v>
      </c>
      <c r="AK70" s="339">
        <f>+'[1]Implemen. Espac. Libr. Esparci'!W30/'[1]Implemen. Espac. Libr. Esparci'!F30</f>
        <v>2.8069944780436496E-2</v>
      </c>
      <c r="AL70" s="340">
        <f>+'[1]Implemen. Espac. Libr. Esparci'!Y30</f>
        <v>0.15901919537207468</v>
      </c>
      <c r="AM70" s="894"/>
      <c r="AN70" s="341"/>
      <c r="AO70" s="338">
        <f>+'[1]Implemen. Espac. Libr. Esparci'!AE30/'[1]Implemen. Espac. Libr. Esparci'!F30</f>
        <v>5.7388903497239019E-2</v>
      </c>
      <c r="AP70" s="339">
        <f>+'[1]Implemen. Espac. Libr. Esparci'!AH30/'[1]Implemen. Espac. Libr. Esparci'!F30</f>
        <v>7.9673941625032871E-2</v>
      </c>
      <c r="AQ70" s="340">
        <f>+'[1]Implemen. Espac. Libr. Esparci'!AJ30</f>
        <v>0.1370628451222719</v>
      </c>
      <c r="AR70" s="861"/>
      <c r="AS70" s="341"/>
      <c r="AT70" s="338">
        <f>+'[1]Implemen. Espac. Libr. Esparci'!AP30/'[1]Implemen. Espac. Libr. Esparci'!F30</f>
        <v>0</v>
      </c>
      <c r="AU70" s="339">
        <f>+'[1]Implemen. Espac. Libr. Esparci'!AS30/'[1]Implemen. Espac. Libr. Esparci'!F30</f>
        <v>0</v>
      </c>
      <c r="AV70" s="340">
        <f>+'[1]Implemen. Espac. Libr. Esparci'!AU30</f>
        <v>0</v>
      </c>
      <c r="AW70" s="861"/>
      <c r="AX70" s="343"/>
      <c r="AY70" s="344">
        <f t="shared" si="2"/>
        <v>0.80377333683933738</v>
      </c>
      <c r="AZ70" s="864"/>
      <c r="BA70" s="109" t="str">
        <f t="shared" si="1"/>
        <v xml:space="preserve"> </v>
      </c>
    </row>
    <row r="71" spans="2:53" ht="150.75" thickBot="1">
      <c r="B71" s="1096"/>
      <c r="C71" s="941"/>
      <c r="D71" s="801"/>
      <c r="E71" s="801"/>
      <c r="F71" s="907"/>
      <c r="G71" s="907"/>
      <c r="H71" s="907"/>
      <c r="I71" s="907"/>
      <c r="J71" s="907"/>
      <c r="K71" s="907"/>
      <c r="L71" s="907"/>
      <c r="M71" s="907"/>
      <c r="N71" s="907"/>
      <c r="O71" s="907"/>
      <c r="P71" s="907"/>
      <c r="Q71" s="907"/>
      <c r="R71" s="867"/>
      <c r="S71" s="867"/>
      <c r="T71" s="867"/>
      <c r="U71" s="867"/>
      <c r="V71" s="801"/>
      <c r="W71" s="920"/>
      <c r="X71" s="920"/>
      <c r="Y71" s="920"/>
      <c r="Z71" s="920"/>
      <c r="AA71" s="913"/>
      <c r="AB71" s="351" t="s">
        <v>469</v>
      </c>
      <c r="AC71" s="335" t="s">
        <v>470</v>
      </c>
      <c r="AD71" s="335" t="s">
        <v>471</v>
      </c>
      <c r="AE71" s="335" t="s">
        <v>173</v>
      </c>
      <c r="AF71" s="356">
        <v>1465</v>
      </c>
      <c r="AG71" s="355">
        <v>0.28941979522184302</v>
      </c>
      <c r="AH71" s="922"/>
      <c r="AI71" s="923"/>
      <c r="AJ71" s="347">
        <f>+'[1]Implemen. Espac. Libr. Esparci'!T31/'[1]Implemen. Espac. Libr. Esparci'!F31</f>
        <v>0.178839590443686</v>
      </c>
      <c r="AK71" s="348">
        <f>+'[1]Implemen. Espac. Libr. Esparci'!W31/'[1]Implemen. Espac. Libr. Esparci'!F31</f>
        <v>5.8703071672354952E-2</v>
      </c>
      <c r="AL71" s="349">
        <f>+'[1]Implemen. Espac. Libr. Esparci'!Y31</f>
        <v>0.23754266211604094</v>
      </c>
      <c r="AM71" s="895"/>
      <c r="AN71" s="341"/>
      <c r="AO71" s="347">
        <f>+'[1]Implemen. Espac. Libr. Esparci'!AE31/'[1]Implemen. Espac. Libr. Esparci'!F31</f>
        <v>1.0238907849829351E-2</v>
      </c>
      <c r="AP71" s="348">
        <f>+'[1]Implemen. Espac. Libr. Esparci'!AH31/'[1]Implemen. Espac. Libr. Esparci'!F31</f>
        <v>0.12627986348122866</v>
      </c>
      <c r="AQ71" s="349">
        <f>+'[1]Implemen. Espac. Libr. Esparci'!AJ31</f>
        <v>0.13651877133105803</v>
      </c>
      <c r="AR71" s="862"/>
      <c r="AS71" s="341"/>
      <c r="AT71" s="347">
        <f>+'[1]Implemen. Espac. Libr. Esparci'!AP31/'[1]Implemen. Espac. Libr. Esparci'!F31</f>
        <v>0</v>
      </c>
      <c r="AU71" s="348">
        <f>+'[1]Implemen. Espac. Libr. Esparci'!AS31/'[1]Implemen. Espac. Libr. Esparci'!F31</f>
        <v>0</v>
      </c>
      <c r="AV71" s="349">
        <f>+'[1]Implemen. Espac. Libr. Esparci'!AU31</f>
        <v>0</v>
      </c>
      <c r="AW71" s="862"/>
      <c r="AX71" s="343"/>
      <c r="AY71" s="344">
        <f t="shared" si="2"/>
        <v>0.66348122866894199</v>
      </c>
      <c r="AZ71" s="912"/>
      <c r="BA71" s="109" t="str">
        <f t="shared" si="1"/>
        <v xml:space="preserve"> </v>
      </c>
    </row>
    <row r="72" spans="2:53" ht="75.75" thickBot="1">
      <c r="B72" s="1096"/>
      <c r="C72" s="941"/>
      <c r="D72" s="801"/>
      <c r="E72" s="801"/>
      <c r="F72" s="907"/>
      <c r="G72" s="907"/>
      <c r="H72" s="907"/>
      <c r="I72" s="907"/>
      <c r="J72" s="907"/>
      <c r="K72" s="907"/>
      <c r="L72" s="907"/>
      <c r="M72" s="907"/>
      <c r="N72" s="907"/>
      <c r="O72" s="907"/>
      <c r="P72" s="907"/>
      <c r="Q72" s="907"/>
      <c r="R72" s="867"/>
      <c r="S72" s="867"/>
      <c r="T72" s="867"/>
      <c r="U72" s="867"/>
      <c r="V72" s="801"/>
      <c r="W72" s="920"/>
      <c r="X72" s="920"/>
      <c r="Y72" s="920"/>
      <c r="Z72" s="920"/>
      <c r="AA72" s="913" t="s">
        <v>63</v>
      </c>
      <c r="AB72" s="334" t="s">
        <v>472</v>
      </c>
      <c r="AC72" s="335" t="s">
        <v>473</v>
      </c>
      <c r="AD72" s="335" t="s">
        <v>474</v>
      </c>
      <c r="AE72" s="335" t="s">
        <v>173</v>
      </c>
      <c r="AF72" s="357">
        <v>111519</v>
      </c>
      <c r="AG72" s="358">
        <v>0.66510639442606201</v>
      </c>
      <c r="AH72" s="914" t="s">
        <v>160</v>
      </c>
      <c r="AI72" s="914"/>
      <c r="AJ72" s="328">
        <f>+'[1]Deporte. Recreacion'!T28/'[1]Deporte. Recreacion'!F28</f>
        <v>0.1253329029134049</v>
      </c>
      <c r="AK72" s="329">
        <f>+'[1]Deporte. Recreacion'!W28/'[1]Deporte. Recreacion'!F28</f>
        <v>4.81532294945256E-2</v>
      </c>
      <c r="AL72" s="330">
        <f>+'[1]Deporte. Recreacion'!Y28</f>
        <v>0.17348613240793048</v>
      </c>
      <c r="AM72" s="917">
        <f>AVERAGE(AL72:AL74)</f>
        <v>0.24980766684440492</v>
      </c>
      <c r="AN72" s="331">
        <f>+AM72</f>
        <v>0.24980766684440492</v>
      </c>
      <c r="AO72" s="328">
        <f>+'[1]Deporte. Recreacion'!AE28/'[1]Deporte. Recreacion'!F28</f>
        <v>3.5330302459670553E-2</v>
      </c>
      <c r="AP72" s="329">
        <f>+'[1]Deporte. Recreacion'!AH28/'[1]Deporte. Recreacion'!F28</f>
        <v>8.007604085402488E-2</v>
      </c>
      <c r="AQ72" s="330">
        <f>+'[1]Deporte. Recreacion'!AJ28</f>
        <v>0.11540634331369543</v>
      </c>
      <c r="AR72" s="893">
        <f>AVERAGE(AQ72:AQ74)</f>
        <v>0.14170037209738748</v>
      </c>
      <c r="AS72" s="331">
        <f>+AR72</f>
        <v>0.14170037209738748</v>
      </c>
      <c r="AT72" s="328">
        <f>+'[1]Deporte. Recreacion'!AP28/'[1]Deporte. Recreacion'!F28</f>
        <v>0</v>
      </c>
      <c r="AU72" s="329">
        <f>+'[1]Deporte. Recreacion'!AS28/'[1]Deporte. Recreacion'!F28</f>
        <v>0</v>
      </c>
      <c r="AV72" s="330">
        <f>+'[1]Deporte. Recreacion'!AU28</f>
        <v>0</v>
      </c>
      <c r="AW72" s="893">
        <f>AVERAGE(AV72:AV74)</f>
        <v>0</v>
      </c>
      <c r="AX72" s="359">
        <f>+AW72</f>
        <v>0</v>
      </c>
      <c r="AY72" s="344">
        <f t="shared" si="2"/>
        <v>0.95399887014768781</v>
      </c>
      <c r="AZ72" s="864" t="s">
        <v>462</v>
      </c>
      <c r="BA72" s="109" t="str">
        <f t="shared" si="1"/>
        <v xml:space="preserve"> </v>
      </c>
    </row>
    <row r="73" spans="2:53" ht="75">
      <c r="B73" s="1096"/>
      <c r="C73" s="941"/>
      <c r="D73" s="801"/>
      <c r="E73" s="801"/>
      <c r="F73" s="907"/>
      <c r="G73" s="907"/>
      <c r="H73" s="907"/>
      <c r="I73" s="907"/>
      <c r="J73" s="907"/>
      <c r="K73" s="907"/>
      <c r="L73" s="907"/>
      <c r="M73" s="907"/>
      <c r="N73" s="907"/>
      <c r="O73" s="907"/>
      <c r="P73" s="907"/>
      <c r="Q73" s="907"/>
      <c r="R73" s="867"/>
      <c r="S73" s="867"/>
      <c r="T73" s="867"/>
      <c r="U73" s="867"/>
      <c r="V73" s="801"/>
      <c r="W73" s="920"/>
      <c r="X73" s="920"/>
      <c r="Y73" s="920"/>
      <c r="Z73" s="920"/>
      <c r="AA73" s="913"/>
      <c r="AB73" s="334" t="s">
        <v>475</v>
      </c>
      <c r="AC73" s="335" t="s">
        <v>476</v>
      </c>
      <c r="AD73" s="335" t="s">
        <v>477</v>
      </c>
      <c r="AE73" s="335" t="s">
        <v>173</v>
      </c>
      <c r="AF73" s="360">
        <v>17082</v>
      </c>
      <c r="AG73" s="355">
        <v>0.63165905631659058</v>
      </c>
      <c r="AH73" s="915"/>
      <c r="AI73" s="915"/>
      <c r="AJ73" s="338">
        <f>+'[1]Deporte. Recreacion'!T29/'[1]Deporte. Recreacion'!F29</f>
        <v>5.9126565975881042E-2</v>
      </c>
      <c r="AK73" s="339">
        <f>+'[1]Deporte. Recreacion'!W29/'[1]Deporte. Recreacion'!F29</f>
        <v>1.650860554970144E-2</v>
      </c>
      <c r="AL73" s="340">
        <f>+'[1]Deporte. Recreacion'!Y29</f>
        <v>7.5635171525582481E-2</v>
      </c>
      <c r="AM73" s="894"/>
      <c r="AN73" s="341"/>
      <c r="AO73" s="338">
        <f>+'[1]Deporte. Recreacion'!AE29/'[1]Deporte. Recreacion'!F29</f>
        <v>8.4591968153611988E-2</v>
      </c>
      <c r="AP73" s="339">
        <f>+'[1]Deporte. Recreacion'!AH29/'[1]Deporte. Recreacion'!F29</f>
        <v>5.7838660578386603E-2</v>
      </c>
      <c r="AQ73" s="340">
        <f>+'[1]Deporte. Recreacion'!AJ29</f>
        <v>0.1424306287319986</v>
      </c>
      <c r="AR73" s="894"/>
      <c r="AS73" s="341"/>
      <c r="AT73" s="338">
        <f>+'[1]Deporte. Recreacion'!AP29/'[1]Deporte. Recreacion'!F29</f>
        <v>0</v>
      </c>
      <c r="AU73" s="339">
        <f>+'[1]Deporte. Recreacion'!AS29/'[1]Deporte. Recreacion'!F29</f>
        <v>0</v>
      </c>
      <c r="AV73" s="340">
        <f>+'[1]Deporte. Recreacion'!AU29</f>
        <v>0</v>
      </c>
      <c r="AW73" s="894"/>
      <c r="AX73" s="343"/>
      <c r="AY73" s="344">
        <f t="shared" si="2"/>
        <v>0.84972485657417174</v>
      </c>
      <c r="AZ73" s="864"/>
      <c r="BA73" s="109" t="str">
        <f t="shared" ref="BA73:BA125" si="3">IF(AY73&gt;100%,"malo"," ")</f>
        <v xml:space="preserve"> </v>
      </c>
    </row>
    <row r="74" spans="2:53" ht="75.75" thickBot="1">
      <c r="B74" s="1096"/>
      <c r="C74" s="941"/>
      <c r="D74" s="801"/>
      <c r="E74" s="801"/>
      <c r="F74" s="907"/>
      <c r="G74" s="907"/>
      <c r="H74" s="907"/>
      <c r="I74" s="907"/>
      <c r="J74" s="907"/>
      <c r="K74" s="907"/>
      <c r="L74" s="907"/>
      <c r="M74" s="907"/>
      <c r="N74" s="907"/>
      <c r="O74" s="907"/>
      <c r="P74" s="907"/>
      <c r="Q74" s="907"/>
      <c r="R74" s="867"/>
      <c r="S74" s="867"/>
      <c r="T74" s="867"/>
      <c r="U74" s="867"/>
      <c r="V74" s="801"/>
      <c r="W74" s="920"/>
      <c r="X74" s="920"/>
      <c r="Y74" s="920"/>
      <c r="Z74" s="920"/>
      <c r="AA74" s="913"/>
      <c r="AB74" s="361" t="s">
        <v>478</v>
      </c>
      <c r="AC74" s="361" t="s">
        <v>479</v>
      </c>
      <c r="AD74" s="361" t="s">
        <v>480</v>
      </c>
      <c r="AE74" s="335" t="s">
        <v>177</v>
      </c>
      <c r="AF74" s="357">
        <v>56348</v>
      </c>
      <c r="AG74" s="362">
        <v>0</v>
      </c>
      <c r="AH74" s="916"/>
      <c r="AI74" s="916"/>
      <c r="AJ74" s="347">
        <f>+IF(('[1]Deporte. Recreacion'!T30/'[1]Deporte. Recreacion'!F30)&gt;=1,1,('[1]Deporte. Recreacion'!T30/'[1]Deporte. Recreacion'!F30))</f>
        <v>0.15099027472137433</v>
      </c>
      <c r="AK74" s="348">
        <f>+'[1]Deporte. Recreacion'!W30/'[1]Deporte. Recreacion'!F30</f>
        <v>0.34931142187832753</v>
      </c>
      <c r="AL74" s="349">
        <f>+'[1]Deporte. Recreacion'!Y30</f>
        <v>0.50030169659970181</v>
      </c>
      <c r="AM74" s="895"/>
      <c r="AN74" s="341"/>
      <c r="AO74" s="347">
        <f>+'[1]Deporte. Recreacion'!AE30/'[1]Deporte. Recreacion'!F30</f>
        <v>3.3186625967203806E-3</v>
      </c>
      <c r="AP74" s="348">
        <f>+'[1]Deporte. Recreacion'!AH30/'[1]Deporte. Recreacion'!F30</f>
        <v>0.16394548164974798</v>
      </c>
      <c r="AQ74" s="349">
        <f>+'[1]Deporte. Recreacion'!AJ30</f>
        <v>0.16726414424646838</v>
      </c>
      <c r="AR74" s="895"/>
      <c r="AS74" s="341"/>
      <c r="AT74" s="347">
        <f>+'[1]Deporte. Recreacion'!AP30/'[1]Deporte. Recreacion'!F30</f>
        <v>0</v>
      </c>
      <c r="AU74" s="348">
        <f>+'[1]Deporte. Recreacion'!AS30/'[1]Deporte. Recreacion'!F30</f>
        <v>0</v>
      </c>
      <c r="AV74" s="349">
        <f>+'[1]Deporte. Recreacion'!AU30</f>
        <v>0</v>
      </c>
      <c r="AW74" s="895"/>
      <c r="AX74" s="343"/>
      <c r="AY74" s="344">
        <f t="shared" si="2"/>
        <v>0.66756584084617021</v>
      </c>
      <c r="AZ74" s="912"/>
      <c r="BA74" s="109" t="str">
        <f t="shared" si="3"/>
        <v xml:space="preserve"> </v>
      </c>
    </row>
    <row r="75" spans="2:53" ht="105.75" thickBot="1">
      <c r="B75" s="1096"/>
      <c r="C75" s="941"/>
      <c r="D75" s="801"/>
      <c r="E75" s="801"/>
      <c r="F75" s="907"/>
      <c r="G75" s="907"/>
      <c r="H75" s="907"/>
      <c r="I75" s="907"/>
      <c r="J75" s="907"/>
      <c r="K75" s="907"/>
      <c r="L75" s="907"/>
      <c r="M75" s="907"/>
      <c r="N75" s="907"/>
      <c r="O75" s="907"/>
      <c r="P75" s="907"/>
      <c r="Q75" s="907"/>
      <c r="R75" s="867"/>
      <c r="S75" s="867"/>
      <c r="T75" s="867"/>
      <c r="U75" s="867"/>
      <c r="V75" s="802"/>
      <c r="W75" s="920"/>
      <c r="X75" s="920"/>
      <c r="Y75" s="920"/>
      <c r="Z75" s="920"/>
      <c r="AA75" s="363" t="s">
        <v>64</v>
      </c>
      <c r="AB75" s="364" t="s">
        <v>481</v>
      </c>
      <c r="AC75" s="335" t="s">
        <v>482</v>
      </c>
      <c r="AD75" s="335" t="s">
        <v>483</v>
      </c>
      <c r="AE75" s="335" t="s">
        <v>173</v>
      </c>
      <c r="AF75" s="357">
        <v>146500</v>
      </c>
      <c r="AG75" s="362">
        <v>0.4</v>
      </c>
      <c r="AH75" s="365" t="s">
        <v>160</v>
      </c>
      <c r="AI75" s="366"/>
      <c r="AJ75" s="367">
        <f>+'[1]Atenc. Salu. Promo. Prevenci'!T28/'[1]Atenc. Salu. Promo. Prevenci'!F28</f>
        <v>5.417064846416382E-2</v>
      </c>
      <c r="AK75" s="368">
        <f>+'[1]Atenc. Salu. Promo. Prevenci'!W28/'[1]Atenc. Salu. Promo. Prevenci'!F28</f>
        <v>0.15253242320819113</v>
      </c>
      <c r="AL75" s="369">
        <f>+'[1]Atenc. Salu. Promo. Prevenci'!Y28</f>
        <v>0.20670307167235494</v>
      </c>
      <c r="AM75" s="370">
        <f>AVERAGE(AL75)</f>
        <v>0.20670307167235494</v>
      </c>
      <c r="AN75" s="371">
        <f>+AM75</f>
        <v>0.20670307167235494</v>
      </c>
      <c r="AO75" s="367">
        <f>+'[1]Atenc. Salu. Promo. Prevenci'!AE28/'[1]Atenc. Salu. Promo. Prevenci'!F28</f>
        <v>5.6559726962457341E-2</v>
      </c>
      <c r="AP75" s="368">
        <f>+'[1]Atenc. Salu. Promo. Prevenci'!AH28/'[1]Atenc. Salu. Promo. Prevenci'!F28</f>
        <v>4.8744027303754267E-2</v>
      </c>
      <c r="AQ75" s="369">
        <f>+'[1]Atenc. Salu. Promo. Prevenci'!AJ28</f>
        <v>0.10530375426621161</v>
      </c>
      <c r="AR75" s="370">
        <f>AVERAGE(AQ75)</f>
        <v>0.10530375426621161</v>
      </c>
      <c r="AS75" s="371">
        <f>+AR75</f>
        <v>0.10530375426621161</v>
      </c>
      <c r="AT75" s="367">
        <f>+'[1]Atenc. Salu. Promo. Prevenci'!AP28/'[1]Atenc. Salu. Promo. Prevenci'!F28</f>
        <v>0</v>
      </c>
      <c r="AU75" s="368">
        <f>+'[1]Atenc. Salu. Promo. Prevenci'!AS28/'[1]Atenc. Salu. Promo. Prevenci'!F28</f>
        <v>0</v>
      </c>
      <c r="AV75" s="369">
        <f>+'[1]Atenc. Salu. Promo. Prevenci'!AU28</f>
        <v>0</v>
      </c>
      <c r="AW75" s="370">
        <f>AVERAGE(AV75)</f>
        <v>0</v>
      </c>
      <c r="AX75" s="372">
        <f>+AW75</f>
        <v>0</v>
      </c>
      <c r="AY75" s="344">
        <f t="shared" si="2"/>
        <v>0.71200682593856657</v>
      </c>
      <c r="AZ75" s="373" t="s">
        <v>462</v>
      </c>
      <c r="BA75" s="109" t="str">
        <f t="shared" si="3"/>
        <v xml:space="preserve"> </v>
      </c>
    </row>
    <row r="76" spans="2:53" ht="30.75" thickBot="1">
      <c r="B76" s="1096"/>
      <c r="C76" s="941"/>
      <c r="D76" s="801"/>
      <c r="E76" s="801"/>
      <c r="F76" s="907"/>
      <c r="G76" s="907"/>
      <c r="H76" s="907"/>
      <c r="I76" s="907"/>
      <c r="J76" s="907"/>
      <c r="K76" s="907"/>
      <c r="L76" s="907"/>
      <c r="M76" s="907"/>
      <c r="N76" s="907"/>
      <c r="O76" s="907"/>
      <c r="P76" s="907"/>
      <c r="Q76" s="907"/>
      <c r="R76" s="867"/>
      <c r="S76" s="867"/>
      <c r="T76" s="867"/>
      <c r="U76" s="867"/>
      <c r="V76" s="866" t="s">
        <v>65</v>
      </c>
      <c r="W76" s="920"/>
      <c r="X76" s="920"/>
      <c r="Y76" s="920"/>
      <c r="Z76" s="920"/>
      <c r="AA76" s="901" t="s">
        <v>66</v>
      </c>
      <c r="AB76" s="909" t="s">
        <v>484</v>
      </c>
      <c r="AC76" s="335" t="s">
        <v>485</v>
      </c>
      <c r="AD76" s="335" t="s">
        <v>486</v>
      </c>
      <c r="AE76" s="335" t="s">
        <v>173</v>
      </c>
      <c r="AF76" s="345">
        <v>5</v>
      </c>
      <c r="AG76" s="374">
        <v>0.4</v>
      </c>
      <c r="AH76" s="892"/>
      <c r="AI76" s="858" t="s">
        <v>160</v>
      </c>
      <c r="AJ76" s="328">
        <f>+'[1]Fortalecim. Transpo. Universicl'!T28/'[1]Fortalecim. Transpo. Universicl'!F28</f>
        <v>0</v>
      </c>
      <c r="AK76" s="329">
        <f>+'[1]Fortalecim. Transpo. Universicl'!W28/'[1]Fortalecim. Transpo. Universicl'!F28</f>
        <v>0</v>
      </c>
      <c r="AL76" s="330">
        <f>+'[1]Fortalecim. Transpo. Universicl'!Y28</f>
        <v>0</v>
      </c>
      <c r="AM76" s="893">
        <f>AVERAGE(AL76:AL78)</f>
        <v>0.16666666666666666</v>
      </c>
      <c r="AN76" s="375">
        <f>+AM76</f>
        <v>0.16666666666666666</v>
      </c>
      <c r="AO76" s="328">
        <f>+'[1]Fortalecim. Transpo. Universicl'!AE28/'[1]Fortalecim. Transpo. Universicl'!F28</f>
        <v>0</v>
      </c>
      <c r="AP76" s="329">
        <f>+'[1]Fortalecim. Transpo. Universicl'!AH28/'[1]Fortalecim. Transpo. Universicl'!F28</f>
        <v>0</v>
      </c>
      <c r="AQ76" s="330">
        <f>+'[1]Fortalecim. Transpo. Universicl'!AJ28</f>
        <v>0</v>
      </c>
      <c r="AR76" s="893">
        <f>AVERAGE(AQ76:AQ78)</f>
        <v>0</v>
      </c>
      <c r="AS76" s="375">
        <f>+AR76</f>
        <v>0</v>
      </c>
      <c r="AT76" s="328">
        <f>+'[1]Fortalecim. Transpo. Universicl'!AP28/'[1]Fortalecim. Transpo. Universicl'!F28</f>
        <v>0</v>
      </c>
      <c r="AU76" s="329">
        <f>+'[1]Fortalecim. Transpo. Universicl'!AS28/'[1]Fortalecim. Transpo. Universicl'!F28</f>
        <v>0</v>
      </c>
      <c r="AV76" s="330">
        <f>+'[1]Fortalecim. Transpo. Universicl'!AU28</f>
        <v>0</v>
      </c>
      <c r="AW76" s="893">
        <f>AVERAGE(AV76:AV78)</f>
        <v>0</v>
      </c>
      <c r="AX76" s="376">
        <f>+AW76</f>
        <v>0</v>
      </c>
      <c r="AY76" s="344">
        <f t="shared" si="2"/>
        <v>0.4</v>
      </c>
      <c r="AZ76" s="863" t="s">
        <v>447</v>
      </c>
      <c r="BA76" s="109" t="str">
        <f t="shared" si="3"/>
        <v xml:space="preserve"> </v>
      </c>
    </row>
    <row r="77" spans="2:53" ht="30">
      <c r="B77" s="1096"/>
      <c r="C77" s="941"/>
      <c r="D77" s="801"/>
      <c r="E77" s="801"/>
      <c r="F77" s="907"/>
      <c r="G77" s="907"/>
      <c r="H77" s="907"/>
      <c r="I77" s="907"/>
      <c r="J77" s="907"/>
      <c r="K77" s="907"/>
      <c r="L77" s="907"/>
      <c r="M77" s="907"/>
      <c r="N77" s="907"/>
      <c r="O77" s="907"/>
      <c r="P77" s="907"/>
      <c r="Q77" s="907"/>
      <c r="R77" s="867"/>
      <c r="S77" s="867"/>
      <c r="T77" s="867"/>
      <c r="U77" s="867"/>
      <c r="V77" s="801"/>
      <c r="W77" s="920"/>
      <c r="X77" s="920"/>
      <c r="Y77" s="920"/>
      <c r="Z77" s="920"/>
      <c r="AA77" s="902"/>
      <c r="AB77" s="803"/>
      <c r="AC77" s="335" t="s">
        <v>487</v>
      </c>
      <c r="AD77" s="335" t="s">
        <v>488</v>
      </c>
      <c r="AE77" s="335" t="s">
        <v>173</v>
      </c>
      <c r="AF77" s="345">
        <v>120</v>
      </c>
      <c r="AG77" s="352">
        <v>0.4</v>
      </c>
      <c r="AH77" s="831"/>
      <c r="AI77" s="803"/>
      <c r="AJ77" s="338">
        <f>+'[1]Fortalecim. Transpo. Universicl'!T29/'[1]Fortalecim. Transpo. Universicl'!F29</f>
        <v>0</v>
      </c>
      <c r="AK77" s="339">
        <f>+'[1]Fortalecim. Transpo. Universicl'!W29/'[1]Fortalecim. Transpo. Universicl'!F29</f>
        <v>0</v>
      </c>
      <c r="AL77" s="340">
        <f>+'[1]Fortalecim. Transpo. Universicl'!Y29</f>
        <v>0.2</v>
      </c>
      <c r="AM77" s="894"/>
      <c r="AN77" s="377"/>
      <c r="AO77" s="338">
        <f>+'[1]Fortalecim. Transpo. Universicl'!AE29/'[1]Fortalecim. Transpo. Universicl'!F29</f>
        <v>0</v>
      </c>
      <c r="AP77" s="339">
        <f>+'[1]Fortalecim. Transpo. Universicl'!AH29/'[1]Fortalecim. Transpo. Universicl'!F29</f>
        <v>0</v>
      </c>
      <c r="AQ77" s="340">
        <f>+'[1]Fortalecim. Transpo. Universicl'!AJ29</f>
        <v>0</v>
      </c>
      <c r="AR77" s="894"/>
      <c r="AS77" s="377"/>
      <c r="AT77" s="338">
        <f>+'[1]Fortalecim. Transpo. Universicl'!AP29/'[1]Fortalecim. Transpo. Universicl'!F29</f>
        <v>0</v>
      </c>
      <c r="AU77" s="339">
        <f>+'[1]Fortalecim. Transpo. Universicl'!AS29/'[1]Fortalecim. Transpo. Universicl'!F29</f>
        <v>0</v>
      </c>
      <c r="AV77" s="340">
        <f>+'[1]Fortalecim. Transpo. Universicl'!AU29</f>
        <v>0</v>
      </c>
      <c r="AW77" s="894"/>
      <c r="AX77" s="370"/>
      <c r="AY77" s="344">
        <f t="shared" si="2"/>
        <v>0.60000000000000009</v>
      </c>
      <c r="AZ77" s="826"/>
      <c r="BA77" s="109" t="str">
        <f t="shared" si="3"/>
        <v xml:space="preserve"> </v>
      </c>
    </row>
    <row r="78" spans="2:53" ht="45.75" thickBot="1">
      <c r="B78" s="1096"/>
      <c r="C78" s="941"/>
      <c r="D78" s="801"/>
      <c r="E78" s="801"/>
      <c r="F78" s="907"/>
      <c r="G78" s="907"/>
      <c r="H78" s="907"/>
      <c r="I78" s="907"/>
      <c r="J78" s="907"/>
      <c r="K78" s="907"/>
      <c r="L78" s="907"/>
      <c r="M78" s="907"/>
      <c r="N78" s="907"/>
      <c r="O78" s="907"/>
      <c r="P78" s="907"/>
      <c r="Q78" s="907"/>
      <c r="R78" s="867"/>
      <c r="S78" s="867"/>
      <c r="T78" s="867"/>
      <c r="U78" s="867"/>
      <c r="V78" s="801"/>
      <c r="W78" s="921"/>
      <c r="X78" s="921"/>
      <c r="Y78" s="921"/>
      <c r="Z78" s="921"/>
      <c r="AA78" s="903"/>
      <c r="AB78" s="804"/>
      <c r="AC78" s="335" t="s">
        <v>489</v>
      </c>
      <c r="AD78" s="335" t="s">
        <v>490</v>
      </c>
      <c r="AE78" s="335" t="s">
        <v>173</v>
      </c>
      <c r="AF78" s="345">
        <v>10</v>
      </c>
      <c r="AG78" s="352">
        <v>0.4</v>
      </c>
      <c r="AH78" s="854"/>
      <c r="AI78" s="804"/>
      <c r="AJ78" s="347">
        <f>+'[1]Fortalecim. Transpo. Universicl'!T30/'[1]Fortalecim. Transpo. Universicl'!F30</f>
        <v>0</v>
      </c>
      <c r="AK78" s="348">
        <f>+'[1]Fortalecim. Transpo. Universicl'!W30/'[1]Fortalecim. Transpo. Universicl'!F30</f>
        <v>0.3</v>
      </c>
      <c r="AL78" s="349">
        <f>+'[1]Fortalecim. Transpo. Universicl'!Y30</f>
        <v>0.3</v>
      </c>
      <c r="AM78" s="895"/>
      <c r="AN78" s="377"/>
      <c r="AO78" s="347">
        <f>+'[1]Fortalecim. Transpo. Universicl'!AE30/'[1]Fortalecim. Transpo. Universicl'!F30</f>
        <v>0</v>
      </c>
      <c r="AP78" s="348">
        <f>+'[1]Fortalecim. Transpo. Universicl'!AH30/'[1]Fortalecim. Transpo. Universicl'!F30</f>
        <v>0</v>
      </c>
      <c r="AQ78" s="349">
        <f>+'[1]Fortalecim. Transpo. Universicl'!AJ30</f>
        <v>0</v>
      </c>
      <c r="AR78" s="895"/>
      <c r="AS78" s="377"/>
      <c r="AT78" s="347">
        <f>+'[1]Fortalecim. Transpo. Universicl'!AP30/'[1]Fortalecim. Transpo. Universicl'!F30</f>
        <v>0</v>
      </c>
      <c r="AU78" s="348">
        <f>+'[1]Fortalecim. Transpo. Universicl'!AS30/'[1]Fortalecim. Transpo. Universicl'!F30</f>
        <v>0</v>
      </c>
      <c r="AV78" s="349">
        <f>+'[1]Fortalecim. Transpo. Universicl'!AU30</f>
        <v>0</v>
      </c>
      <c r="AW78" s="895"/>
      <c r="AX78" s="370"/>
      <c r="AY78" s="344">
        <f t="shared" si="2"/>
        <v>0.7</v>
      </c>
      <c r="AZ78" s="896"/>
      <c r="BA78" s="109" t="str">
        <f t="shared" si="3"/>
        <v xml:space="preserve"> </v>
      </c>
    </row>
    <row r="79" spans="2:53" ht="45.75" thickBot="1">
      <c r="B79" s="1096"/>
      <c r="C79" s="941"/>
      <c r="D79" s="801"/>
      <c r="E79" s="801"/>
      <c r="F79" s="907"/>
      <c r="G79" s="907"/>
      <c r="H79" s="907"/>
      <c r="I79" s="907"/>
      <c r="J79" s="907"/>
      <c r="K79" s="907"/>
      <c r="L79" s="907"/>
      <c r="M79" s="907"/>
      <c r="N79" s="907"/>
      <c r="O79" s="907"/>
      <c r="P79" s="907"/>
      <c r="Q79" s="907"/>
      <c r="R79" s="867"/>
      <c r="S79" s="867"/>
      <c r="T79" s="867"/>
      <c r="U79" s="867"/>
      <c r="V79" s="801"/>
      <c r="W79" s="910" t="s">
        <v>491</v>
      </c>
      <c r="X79" s="910" t="s">
        <v>167</v>
      </c>
      <c r="Y79" s="910" t="s">
        <v>492</v>
      </c>
      <c r="Z79" s="910"/>
      <c r="AA79" s="901" t="s">
        <v>67</v>
      </c>
      <c r="AB79" s="866" t="s">
        <v>493</v>
      </c>
      <c r="AC79" s="335" t="s">
        <v>494</v>
      </c>
      <c r="AD79" s="335" t="s">
        <v>494</v>
      </c>
      <c r="AE79" s="335" t="s">
        <v>173</v>
      </c>
      <c r="AF79" s="345">
        <v>2</v>
      </c>
      <c r="AG79" s="352">
        <v>0.35</v>
      </c>
      <c r="AH79" s="892"/>
      <c r="AI79" s="858" t="s">
        <v>160</v>
      </c>
      <c r="AJ79" s="328">
        <f>+'[1]Fortale. Gesti. Ambienta'!T28/'[1]Fortale. Gesti. Ambienta'!F28</f>
        <v>0.25</v>
      </c>
      <c r="AK79" s="329">
        <f>+'[1]Fortale. Gesti. Ambienta'!W28/'[1]Fortale. Gesti. Ambienta'!F28</f>
        <v>3.5000000000000003E-2</v>
      </c>
      <c r="AL79" s="330">
        <f>+'[1]Fortale. Gesti. Ambienta'!Y28</f>
        <v>0.28500000000000003</v>
      </c>
      <c r="AM79" s="861">
        <f>AVERAGE(AL79:AL80)</f>
        <v>0.15850000000000003</v>
      </c>
      <c r="AN79" s="371">
        <f>+AM79</f>
        <v>0.15850000000000003</v>
      </c>
      <c r="AO79" s="328">
        <f>+'[1]Fortale. Gesti. Ambienta'!AE28/'[1]Fortale. Gesti. Ambienta'!F28</f>
        <v>0.1</v>
      </c>
      <c r="AP79" s="329">
        <f>+'[1]Fortale. Gesti. Ambienta'!AH28/'[1]Fortale. Gesti. Ambienta'!F28</f>
        <v>0.05</v>
      </c>
      <c r="AQ79" s="330">
        <f>+'[1]Fortale. Gesti. Ambienta'!AJ28</f>
        <v>0.15000000000000002</v>
      </c>
      <c r="AR79" s="861">
        <f>AVERAGE(AQ79:AQ80)</f>
        <v>9.0000000000000011E-2</v>
      </c>
      <c r="AS79" s="371">
        <f>+AR79</f>
        <v>9.0000000000000011E-2</v>
      </c>
      <c r="AT79" s="328">
        <f>+'[1]Fortale. Gesti. Ambienta'!AP28/'[1]Fortale. Gesti. Ambienta'!F28</f>
        <v>0</v>
      </c>
      <c r="AU79" s="329">
        <f>+'[1]Fortale. Gesti. Ambienta'!AS28/'[1]Fortale. Gesti. Ambienta'!F28</f>
        <v>0</v>
      </c>
      <c r="AV79" s="330">
        <f>+'[1]Fortale. Gesti. Ambienta'!AU28</f>
        <v>0</v>
      </c>
      <c r="AW79" s="861">
        <f>AVERAGE(AV79:AV80)</f>
        <v>0</v>
      </c>
      <c r="AX79" s="372">
        <f>+AW79</f>
        <v>0</v>
      </c>
      <c r="AY79" s="344">
        <f t="shared" si="2"/>
        <v>0.78500000000000003</v>
      </c>
      <c r="AZ79" s="897" t="s">
        <v>645</v>
      </c>
      <c r="BA79" s="109" t="str">
        <f t="shared" si="3"/>
        <v xml:space="preserve"> </v>
      </c>
    </row>
    <row r="80" spans="2:53" ht="45.75" thickBot="1">
      <c r="B80" s="1096"/>
      <c r="C80" s="941"/>
      <c r="D80" s="801"/>
      <c r="E80" s="802"/>
      <c r="F80" s="907"/>
      <c r="G80" s="907"/>
      <c r="H80" s="907"/>
      <c r="I80" s="907"/>
      <c r="J80" s="907"/>
      <c r="K80" s="907"/>
      <c r="L80" s="907"/>
      <c r="M80" s="907"/>
      <c r="N80" s="907"/>
      <c r="O80" s="907"/>
      <c r="P80" s="907"/>
      <c r="Q80" s="907"/>
      <c r="R80" s="867"/>
      <c r="S80" s="867"/>
      <c r="T80" s="867"/>
      <c r="U80" s="867"/>
      <c r="V80" s="802"/>
      <c r="W80" s="899"/>
      <c r="X80" s="899"/>
      <c r="Y80" s="899"/>
      <c r="Z80" s="899"/>
      <c r="AA80" s="904"/>
      <c r="AB80" s="905"/>
      <c r="AC80" s="335" t="s">
        <v>495</v>
      </c>
      <c r="AD80" s="335" t="s">
        <v>495</v>
      </c>
      <c r="AE80" s="335" t="s">
        <v>173</v>
      </c>
      <c r="AF80" s="335">
        <v>10</v>
      </c>
      <c r="AG80" s="378">
        <v>0.9</v>
      </c>
      <c r="AH80" s="905"/>
      <c r="AI80" s="860"/>
      <c r="AJ80" s="347">
        <f>+'[1]Fortale. Gesti. Ambienta'!T29/'[1]Fortale. Gesti. Ambienta'!F29</f>
        <v>0.03</v>
      </c>
      <c r="AK80" s="348">
        <f>+'[1]Fortale. Gesti. Ambienta'!W29/'[1]Fortale. Gesti. Ambienta'!F29</f>
        <v>2E-3</v>
      </c>
      <c r="AL80" s="349">
        <f>+'[1]Fortale. Gesti. Ambienta'!Y29</f>
        <v>3.2000000000000001E-2</v>
      </c>
      <c r="AM80" s="861"/>
      <c r="AN80" s="377"/>
      <c r="AO80" s="347">
        <f>+'[1]Fortale. Gesti. Ambienta'!AE29/'[1]Fortale. Gesti. Ambienta'!F29</f>
        <v>0.02</v>
      </c>
      <c r="AP80" s="348">
        <f>+'[1]Fortale. Gesti. Ambienta'!AH29/'[1]Fortale. Gesti. Ambienta'!F29</f>
        <v>0.01</v>
      </c>
      <c r="AQ80" s="349">
        <f>+'[1]Fortale. Gesti. Ambienta'!AJ29</f>
        <v>3.0000000000000006E-2</v>
      </c>
      <c r="AR80" s="861"/>
      <c r="AS80" s="377"/>
      <c r="AT80" s="347">
        <f>+'[1]Fortale. Gesti. Ambienta'!AP29/'[1]Fortale. Gesti. Ambienta'!F29</f>
        <v>0</v>
      </c>
      <c r="AU80" s="348">
        <f>+'[1]Fortale. Gesti. Ambienta'!AS29/'[1]Fortale. Gesti. Ambienta'!F29</f>
        <v>0</v>
      </c>
      <c r="AV80" s="349">
        <f>+'[1]Fortale. Gesti. Ambienta'!AU29</f>
        <v>0</v>
      </c>
      <c r="AW80" s="861"/>
      <c r="AX80" s="370"/>
      <c r="AY80" s="344">
        <f t="shared" si="2"/>
        <v>0.96200000000000008</v>
      </c>
      <c r="AZ80" s="898"/>
      <c r="BA80" s="109" t="str">
        <f t="shared" si="3"/>
        <v xml:space="preserve"> </v>
      </c>
    </row>
    <row r="81" spans="2:53" ht="45.75" thickBot="1">
      <c r="B81" s="1096"/>
      <c r="C81" s="941"/>
      <c r="D81" s="801"/>
      <c r="E81" s="866" t="s">
        <v>68</v>
      </c>
      <c r="F81" s="907"/>
      <c r="G81" s="907"/>
      <c r="H81" s="907"/>
      <c r="I81" s="907"/>
      <c r="J81" s="907"/>
      <c r="K81" s="907"/>
      <c r="L81" s="907"/>
      <c r="M81" s="907"/>
      <c r="N81" s="907"/>
      <c r="O81" s="907"/>
      <c r="P81" s="907"/>
      <c r="Q81" s="907"/>
      <c r="R81" s="867"/>
      <c r="S81" s="867"/>
      <c r="T81" s="867"/>
      <c r="U81" s="867"/>
      <c r="V81" s="855" t="s">
        <v>69</v>
      </c>
      <c r="W81" s="869" t="s">
        <v>496</v>
      </c>
      <c r="X81" s="872" t="s">
        <v>167</v>
      </c>
      <c r="Y81" s="869" t="s">
        <v>497</v>
      </c>
      <c r="Z81" s="869"/>
      <c r="AA81" s="901" t="s">
        <v>70</v>
      </c>
      <c r="AB81" s="866" t="s">
        <v>498</v>
      </c>
      <c r="AC81" s="335" t="s">
        <v>499</v>
      </c>
      <c r="AD81" s="335" t="s">
        <v>500</v>
      </c>
      <c r="AE81" s="335" t="s">
        <v>173</v>
      </c>
      <c r="AF81" s="360">
        <v>16863</v>
      </c>
      <c r="AG81" s="379">
        <v>0.50856905651426199</v>
      </c>
      <c r="AH81" s="892"/>
      <c r="AI81" s="858" t="s">
        <v>160</v>
      </c>
      <c r="AJ81" s="328">
        <f>+'[1]Implementa. Model. Permanen. Gr'!T28/'[1]Implementa. Model. Permanen. Gr'!F28</f>
        <v>6.7603629247464866E-2</v>
      </c>
      <c r="AK81" s="329">
        <f>+'[1]Implementa. Model. Permanen. Gr'!W28/'[1]Implementa. Model. Permanen. Gr'!F28</f>
        <v>9.173931091739311E-2</v>
      </c>
      <c r="AL81" s="330">
        <f>+'[1]Implementa. Model. Permanen. Gr'!Y28</f>
        <v>0.15934294016485798</v>
      </c>
      <c r="AM81" s="893">
        <f>AVERAGE(AL81:AL86)</f>
        <v>0.21484849602303999</v>
      </c>
      <c r="AN81" s="375">
        <f>+AM81</f>
        <v>0.21484849602303999</v>
      </c>
      <c r="AO81" s="328">
        <f>+'[1]Implementa. Model. Permanen. Gr'!AE28/'[1]Implementa. Model. Permanen. Gr'!F28</f>
        <v>9.8736879558797369E-2</v>
      </c>
      <c r="AP81" s="329">
        <f>+'[1]Implementa. Model. Permanen. Gr'!AH28/'[1]Implementa. Model. Permanen. Gr'!F28</f>
        <v>0.15625926584830693</v>
      </c>
      <c r="AQ81" s="330">
        <f>+'[1]Implementa. Model. Permanen. Gr'!AJ28</f>
        <v>0.2549961454071043</v>
      </c>
      <c r="AR81" s="893">
        <f>AVERAGE(AQ81:AQ86)</f>
        <v>9.7710822530456695E-2</v>
      </c>
      <c r="AS81" s="375">
        <f>+AR81</f>
        <v>9.7710822530456695E-2</v>
      </c>
      <c r="AT81" s="328">
        <f>+'[1]Implementa. Model. Permanen. Gr'!AP28/'[1]Implementa. Model. Permanen. Gr'!F28</f>
        <v>0</v>
      </c>
      <c r="AU81" s="329">
        <f>+'[1]Implementa. Model. Permanen. Gr'!AS28/'[1]Implementa. Model. Permanen. Gr'!F28</f>
        <v>0</v>
      </c>
      <c r="AV81" s="330">
        <f>+'[1]Implementa. Model. Permanen. Gr'!AU28</f>
        <v>0</v>
      </c>
      <c r="AW81" s="893">
        <f>AVERAGE(AV81:AV86)</f>
        <v>0</v>
      </c>
      <c r="AX81" s="376">
        <f>+AW81</f>
        <v>0</v>
      </c>
      <c r="AY81" s="344">
        <f t="shared" si="2"/>
        <v>0.92290814208622418</v>
      </c>
      <c r="AZ81" s="863" t="s">
        <v>462</v>
      </c>
      <c r="BA81" s="109" t="str">
        <f t="shared" si="3"/>
        <v xml:space="preserve"> </v>
      </c>
    </row>
    <row r="82" spans="2:53" ht="45">
      <c r="B82" s="1096"/>
      <c r="C82" s="941"/>
      <c r="D82" s="801"/>
      <c r="E82" s="801"/>
      <c r="F82" s="907"/>
      <c r="G82" s="907"/>
      <c r="H82" s="907"/>
      <c r="I82" s="907"/>
      <c r="J82" s="907"/>
      <c r="K82" s="907"/>
      <c r="L82" s="907"/>
      <c r="M82" s="907"/>
      <c r="N82" s="907"/>
      <c r="O82" s="907"/>
      <c r="P82" s="907"/>
      <c r="Q82" s="907"/>
      <c r="R82" s="867"/>
      <c r="S82" s="867"/>
      <c r="T82" s="867"/>
      <c r="U82" s="867"/>
      <c r="V82" s="801"/>
      <c r="W82" s="870"/>
      <c r="X82" s="873"/>
      <c r="Y82" s="870"/>
      <c r="Z82" s="870"/>
      <c r="AA82" s="902"/>
      <c r="AB82" s="801"/>
      <c r="AC82" s="335" t="s">
        <v>501</v>
      </c>
      <c r="AD82" s="335" t="s">
        <v>502</v>
      </c>
      <c r="AE82" s="335" t="s">
        <v>173</v>
      </c>
      <c r="AF82" s="360">
        <v>1759</v>
      </c>
      <c r="AG82" s="379">
        <v>0.22910744741330302</v>
      </c>
      <c r="AH82" s="831"/>
      <c r="AI82" s="803"/>
      <c r="AJ82" s="338">
        <f>+'[1]Implementa. Model. Permanen. Gr'!T29/'[1]Implementa. Model. Permanen. Gr'!F29</f>
        <v>0.19442865264354747</v>
      </c>
      <c r="AK82" s="339">
        <f>+'[1]Implementa. Model. Permanen. Gr'!W29/'[1]Implementa. Model. Permanen. Gr'!F29</f>
        <v>0.20693575895395111</v>
      </c>
      <c r="AL82" s="340">
        <f>+'[1]Implementa. Model. Permanen. Gr'!Y29</f>
        <v>0.40136441159749858</v>
      </c>
      <c r="AM82" s="894"/>
      <c r="AN82" s="377"/>
      <c r="AO82" s="338">
        <f>+'[1]Implementa. Model. Permanen. Gr'!AE29/'[1]Implementa. Model. Permanen. Gr'!F29</f>
        <v>3.922683342808414E-2</v>
      </c>
      <c r="AP82" s="339">
        <f>+'[1]Implementa. Model. Permanen. Gr'!AH29/'[1]Implementa. Model. Permanen. Gr'!F29</f>
        <v>2.3877202956225127E-2</v>
      </c>
      <c r="AQ82" s="340">
        <f>+'[1]Implementa. Model. Permanen. Gr'!AJ29</f>
        <v>6.3104036384309267E-2</v>
      </c>
      <c r="AR82" s="894"/>
      <c r="AS82" s="377"/>
      <c r="AT82" s="338">
        <f>+'[1]Implementa. Model. Permanen. Gr'!AP29/'[1]Implementa. Model. Permanen. Gr'!F29</f>
        <v>0</v>
      </c>
      <c r="AU82" s="339">
        <f>+'[1]Implementa. Model. Permanen. Gr'!AS29/'[1]Implementa. Model. Permanen. Gr'!F29</f>
        <v>0</v>
      </c>
      <c r="AV82" s="340">
        <f>+'[1]Implementa. Model. Permanen. Gr'!AU29</f>
        <v>0</v>
      </c>
      <c r="AW82" s="894"/>
      <c r="AX82" s="370"/>
      <c r="AY82" s="344">
        <f t="shared" si="2"/>
        <v>0.69357589539511089</v>
      </c>
      <c r="AZ82" s="826"/>
      <c r="BA82" s="109" t="str">
        <f t="shared" si="3"/>
        <v xml:space="preserve"> </v>
      </c>
    </row>
    <row r="83" spans="2:53" ht="45">
      <c r="B83" s="1096"/>
      <c r="C83" s="941"/>
      <c r="D83" s="801"/>
      <c r="E83" s="801"/>
      <c r="F83" s="907"/>
      <c r="G83" s="907"/>
      <c r="H83" s="907"/>
      <c r="I83" s="907"/>
      <c r="J83" s="907"/>
      <c r="K83" s="907"/>
      <c r="L83" s="907"/>
      <c r="M83" s="907"/>
      <c r="N83" s="907"/>
      <c r="O83" s="907"/>
      <c r="P83" s="907"/>
      <c r="Q83" s="907"/>
      <c r="R83" s="867"/>
      <c r="S83" s="867"/>
      <c r="T83" s="867"/>
      <c r="U83" s="867"/>
      <c r="V83" s="801"/>
      <c r="W83" s="870"/>
      <c r="X83" s="873"/>
      <c r="Y83" s="870"/>
      <c r="Z83" s="870"/>
      <c r="AA83" s="902"/>
      <c r="AB83" s="801"/>
      <c r="AC83" s="335" t="s">
        <v>503</v>
      </c>
      <c r="AD83" s="335" t="s">
        <v>504</v>
      </c>
      <c r="AE83" s="335" t="s">
        <v>173</v>
      </c>
      <c r="AF83" s="360">
        <v>20105</v>
      </c>
      <c r="AG83" s="379">
        <v>0.13842327779159413</v>
      </c>
      <c r="AH83" s="831"/>
      <c r="AI83" s="803"/>
      <c r="AJ83" s="338">
        <f>+'[1]Implementa. Model. Permanen. Gr'!T30/'[1]Implementa. Model. Permanen. Gr'!F30</f>
        <v>1.2484456602835115E-2</v>
      </c>
      <c r="AK83" s="339">
        <f>+'[1]Implementa. Model. Permanen. Gr'!W30/'[1]Implementa. Model. Permanen. Gr'!F30</f>
        <v>0.35170355632927131</v>
      </c>
      <c r="AL83" s="340">
        <f>+'[1]Implementa. Model. Permanen. Gr'!Y30</f>
        <v>0.36418801293210645</v>
      </c>
      <c r="AM83" s="894"/>
      <c r="AN83" s="377"/>
      <c r="AO83" s="338">
        <f>+'[1]Implementa. Model. Permanen. Gr'!AE30/'[1]Implementa. Model. Permanen. Gr'!F30</f>
        <v>7.6548122357622483E-2</v>
      </c>
      <c r="AP83" s="339">
        <f>+'[1]Implementa. Model. Permanen. Gr'!AH30/'[1]Implementa. Model. Permanen. Gr'!F30</f>
        <v>4.5262372544143245E-3</v>
      </c>
      <c r="AQ83" s="340">
        <f>+'[1]Implementa. Model. Permanen. Gr'!AJ30</f>
        <v>8.1074359612036809E-2</v>
      </c>
      <c r="AR83" s="894"/>
      <c r="AS83" s="377"/>
      <c r="AT83" s="338">
        <f>+'[1]Implementa. Model. Permanen. Gr'!AP30/'[1]Implementa. Model. Permanen. Gr'!F30</f>
        <v>0</v>
      </c>
      <c r="AU83" s="339">
        <f>+'[1]Implementa. Model. Permanen. Gr'!AS30/'[1]Implementa. Model. Permanen. Gr'!F30</f>
        <v>0</v>
      </c>
      <c r="AV83" s="340">
        <f>+'[1]Implementa. Model. Permanen. Gr'!AU30</f>
        <v>0</v>
      </c>
      <c r="AW83" s="894"/>
      <c r="AX83" s="370"/>
      <c r="AY83" s="344">
        <f t="shared" si="2"/>
        <v>0.58368565033573738</v>
      </c>
      <c r="AZ83" s="826"/>
      <c r="BA83" s="109" t="str">
        <f t="shared" si="3"/>
        <v xml:space="preserve"> </v>
      </c>
    </row>
    <row r="84" spans="2:53" ht="45">
      <c r="B84" s="1096"/>
      <c r="C84" s="941"/>
      <c r="D84" s="801"/>
      <c r="E84" s="801"/>
      <c r="F84" s="907"/>
      <c r="G84" s="907"/>
      <c r="H84" s="907"/>
      <c r="I84" s="907"/>
      <c r="J84" s="907"/>
      <c r="K84" s="907"/>
      <c r="L84" s="907"/>
      <c r="M84" s="907"/>
      <c r="N84" s="907"/>
      <c r="O84" s="907"/>
      <c r="P84" s="907"/>
      <c r="Q84" s="907"/>
      <c r="R84" s="867"/>
      <c r="S84" s="867"/>
      <c r="T84" s="867"/>
      <c r="U84" s="867"/>
      <c r="V84" s="801"/>
      <c r="W84" s="870"/>
      <c r="X84" s="873"/>
      <c r="Y84" s="870"/>
      <c r="Z84" s="870"/>
      <c r="AA84" s="902"/>
      <c r="AB84" s="801"/>
      <c r="AC84" s="335" t="s">
        <v>505</v>
      </c>
      <c r="AD84" s="335" t="s">
        <v>506</v>
      </c>
      <c r="AE84" s="335" t="s">
        <v>173</v>
      </c>
      <c r="AF84" s="360">
        <v>29789</v>
      </c>
      <c r="AG84" s="379">
        <v>0.54231427708214441</v>
      </c>
      <c r="AH84" s="831"/>
      <c r="AI84" s="803"/>
      <c r="AJ84" s="338">
        <f>+'[1]Implementa. Model. Permanen. Gr'!T31/'[1]Implementa. Model. Permanen. Gr'!F31</f>
        <v>6.7138876766591696E-3</v>
      </c>
      <c r="AK84" s="339">
        <f>+'[1]Implementa. Model. Permanen. Gr'!W31/'[1]Implementa. Model. Permanen. Gr'!F31</f>
        <v>3.007821679143308E-2</v>
      </c>
      <c r="AL84" s="340">
        <f>+'[1]Implementa. Model. Permanen. Gr'!Y31</f>
        <v>3.6792104468092252E-2</v>
      </c>
      <c r="AM84" s="894"/>
      <c r="AN84" s="377"/>
      <c r="AO84" s="338">
        <f>+'[1]Implementa. Model. Permanen. Gr'!AE31/'[1]Implementa. Model. Permanen. Gr'!F31</f>
        <v>5.4516767934472458E-2</v>
      </c>
      <c r="AP84" s="339">
        <f>+'[1]Implementa. Model. Permanen. Gr'!AH31/'[1]Implementa. Model. Permanen. Gr'!F31</f>
        <v>2.6687703514720197E-2</v>
      </c>
      <c r="AQ84" s="340">
        <f>+'[1]Implementa. Model. Permanen. Gr'!AJ31</f>
        <v>8.1204471449192656E-2</v>
      </c>
      <c r="AR84" s="894"/>
      <c r="AS84" s="377"/>
      <c r="AT84" s="338">
        <f>+'[1]Implementa. Model. Permanen. Gr'!AP31/'[1]Implementa. Model. Permanen. Gr'!F31</f>
        <v>0</v>
      </c>
      <c r="AU84" s="339">
        <f>+'[1]Implementa. Model. Permanen. Gr'!AS31/'[1]Implementa. Model. Permanen. Gr'!F31</f>
        <v>0</v>
      </c>
      <c r="AV84" s="340">
        <f>+'[1]Implementa. Model. Permanen. Gr'!AU31</f>
        <v>0</v>
      </c>
      <c r="AW84" s="894"/>
      <c r="AX84" s="370"/>
      <c r="AY84" s="344">
        <f t="shared" si="2"/>
        <v>0.66031085299942927</v>
      </c>
      <c r="AZ84" s="826"/>
      <c r="BA84" s="109" t="str">
        <f t="shared" si="3"/>
        <v xml:space="preserve"> </v>
      </c>
    </row>
    <row r="85" spans="2:53" ht="45">
      <c r="B85" s="1096"/>
      <c r="C85" s="941"/>
      <c r="D85" s="801"/>
      <c r="E85" s="801"/>
      <c r="F85" s="907"/>
      <c r="G85" s="907"/>
      <c r="H85" s="907"/>
      <c r="I85" s="907"/>
      <c r="J85" s="907"/>
      <c r="K85" s="907"/>
      <c r="L85" s="907"/>
      <c r="M85" s="907"/>
      <c r="N85" s="907"/>
      <c r="O85" s="907"/>
      <c r="P85" s="907"/>
      <c r="Q85" s="907"/>
      <c r="R85" s="867"/>
      <c r="S85" s="867"/>
      <c r="T85" s="867"/>
      <c r="U85" s="867"/>
      <c r="V85" s="801"/>
      <c r="W85" s="870"/>
      <c r="X85" s="873"/>
      <c r="Y85" s="870"/>
      <c r="Z85" s="870"/>
      <c r="AA85" s="902"/>
      <c r="AB85" s="801"/>
      <c r="AC85" s="335" t="s">
        <v>507</v>
      </c>
      <c r="AD85" s="335" t="s">
        <v>508</v>
      </c>
      <c r="AE85" s="335" t="s">
        <v>173</v>
      </c>
      <c r="AF85" s="360">
        <v>6592</v>
      </c>
      <c r="AG85" s="379">
        <v>0.408373786407767</v>
      </c>
      <c r="AH85" s="831"/>
      <c r="AI85" s="803"/>
      <c r="AJ85" s="338">
        <f>+'[1]Implementa. Model. Permanen. Gr'!T32/'[1]Implementa. Model. Permanen. Gr'!F32</f>
        <v>0.12302791262135922</v>
      </c>
      <c r="AK85" s="339">
        <f>+'[1]Implementa. Model. Permanen. Gr'!W32/'[1]Implementa. Model. Permanen. Gr'!F32</f>
        <v>9.6177184466019416E-2</v>
      </c>
      <c r="AL85" s="340">
        <f>+'[1]Implementa. Model. Permanen. Gr'!Y32</f>
        <v>0.21920509708737865</v>
      </c>
      <c r="AM85" s="894"/>
      <c r="AN85" s="377"/>
      <c r="AO85" s="338">
        <f>+'[1]Implementa. Model. Permanen. Gr'!AE32/'[1]Implementa. Model. Permanen. Gr'!F32</f>
        <v>5.9617718446601943E-2</v>
      </c>
      <c r="AP85" s="339">
        <f>+'[1]Implementa. Model. Permanen. Gr'!AH32/'[1]Implementa. Model. Permanen. Gr'!F32</f>
        <v>4.6268203883495146E-2</v>
      </c>
      <c r="AQ85" s="340">
        <f>+'[1]Implementa. Model. Permanen. Gr'!AJ32</f>
        <v>0.10588592233009708</v>
      </c>
      <c r="AR85" s="894"/>
      <c r="AS85" s="377"/>
      <c r="AT85" s="338">
        <f>+'[1]Implementa. Model. Permanen. Gr'!AP32/'[1]Implementa. Model. Permanen. Gr'!F32</f>
        <v>0</v>
      </c>
      <c r="AU85" s="339">
        <f>+'[1]Implementa. Model. Permanen. Gr'!AS32/'[1]Implementa. Model. Permanen. Gr'!F32</f>
        <v>0</v>
      </c>
      <c r="AV85" s="340">
        <f>+'[1]Implementa. Model. Permanen. Gr'!AU32</f>
        <v>0</v>
      </c>
      <c r="AW85" s="894"/>
      <c r="AX85" s="370"/>
      <c r="AY85" s="344">
        <f t="shared" si="2"/>
        <v>0.73346480582524276</v>
      </c>
      <c r="AZ85" s="826"/>
      <c r="BA85" s="109" t="str">
        <f t="shared" si="3"/>
        <v xml:space="preserve"> </v>
      </c>
    </row>
    <row r="86" spans="2:53" ht="60.75" thickBot="1">
      <c r="B86" s="1096"/>
      <c r="C86" s="941"/>
      <c r="D86" s="801"/>
      <c r="E86" s="802"/>
      <c r="F86" s="907"/>
      <c r="G86" s="907"/>
      <c r="H86" s="907"/>
      <c r="I86" s="907"/>
      <c r="J86" s="907"/>
      <c r="K86" s="907"/>
      <c r="L86" s="907"/>
      <c r="M86" s="907"/>
      <c r="N86" s="907"/>
      <c r="O86" s="907"/>
      <c r="P86" s="907"/>
      <c r="Q86" s="907"/>
      <c r="R86" s="867"/>
      <c r="S86" s="867"/>
      <c r="T86" s="867"/>
      <c r="U86" s="867"/>
      <c r="V86" s="802"/>
      <c r="W86" s="899"/>
      <c r="X86" s="900"/>
      <c r="Y86" s="899"/>
      <c r="Z86" s="899"/>
      <c r="AA86" s="903"/>
      <c r="AB86" s="802"/>
      <c r="AC86" s="335" t="s">
        <v>509</v>
      </c>
      <c r="AD86" s="335" t="s">
        <v>510</v>
      </c>
      <c r="AE86" s="335" t="s">
        <v>173</v>
      </c>
      <c r="AF86" s="360">
        <v>155335</v>
      </c>
      <c r="AG86" s="379">
        <v>0.58128560852351374</v>
      </c>
      <c r="AH86" s="854"/>
      <c r="AI86" s="804"/>
      <c r="AJ86" s="347">
        <f>+'[1]Implementa. Model. Permanen. Gr'!T33/'[1]Implementa. Model. Permanen. Gr'!F33</f>
        <v>0.10819840988830592</v>
      </c>
      <c r="AK86" s="348">
        <f>+'[1]Implementa. Model. Permanen. Gr'!W33/'[1]Implementa. Model. Permanen. Gr'!F33</f>
        <v>0</v>
      </c>
      <c r="AL86" s="349">
        <f>+'[1]Implementa. Model. Permanen. Gr'!Y33</f>
        <v>0.10819840988830592</v>
      </c>
      <c r="AM86" s="895"/>
      <c r="AN86" s="377"/>
      <c r="AO86" s="347">
        <f>+'[1]Implementa. Model. Permanen. Gr'!AE33/'[1]Implementa. Model. Permanen. Gr'!F33</f>
        <v>0</v>
      </c>
      <c r="AP86" s="348">
        <f>+'[1]Implementa. Model. Permanen. Gr'!AH33/'[1]Implementa. Model. Permanen. Gr'!F33</f>
        <v>0</v>
      </c>
      <c r="AQ86" s="349">
        <f>+'[1]Implementa. Model. Permanen. Gr'!AJ33</f>
        <v>0</v>
      </c>
      <c r="AR86" s="895"/>
      <c r="AS86" s="377"/>
      <c r="AT86" s="347">
        <f>+'[1]Implementa. Model. Permanen. Gr'!AP33/'[1]Implementa. Model. Permanen. Gr'!F33</f>
        <v>0</v>
      </c>
      <c r="AU86" s="348">
        <f>+'[1]Implementa. Model. Permanen. Gr'!AS33/'[1]Implementa. Model. Permanen. Gr'!F33</f>
        <v>0</v>
      </c>
      <c r="AV86" s="349">
        <f>+'[1]Implementa. Model. Permanen. Gr'!AU33</f>
        <v>0</v>
      </c>
      <c r="AW86" s="895"/>
      <c r="AX86" s="370"/>
      <c r="AY86" s="344">
        <f t="shared" si="2"/>
        <v>0.68948401841181961</v>
      </c>
      <c r="AZ86" s="896"/>
      <c r="BA86" s="109" t="str">
        <f t="shared" si="3"/>
        <v xml:space="preserve"> </v>
      </c>
    </row>
    <row r="87" spans="2:53" ht="120.75" thickBot="1">
      <c r="B87" s="1096"/>
      <c r="C87" s="941"/>
      <c r="D87" s="801"/>
      <c r="E87" s="866" t="s">
        <v>71</v>
      </c>
      <c r="F87" s="907"/>
      <c r="G87" s="907"/>
      <c r="H87" s="907"/>
      <c r="I87" s="907"/>
      <c r="J87" s="907"/>
      <c r="K87" s="907"/>
      <c r="L87" s="907"/>
      <c r="M87" s="907"/>
      <c r="N87" s="907"/>
      <c r="O87" s="907"/>
      <c r="P87" s="907"/>
      <c r="Q87" s="907"/>
      <c r="R87" s="867"/>
      <c r="S87" s="867"/>
      <c r="T87" s="867"/>
      <c r="U87" s="867"/>
      <c r="V87" s="866" t="s">
        <v>72</v>
      </c>
      <c r="W87" s="869" t="s">
        <v>511</v>
      </c>
      <c r="X87" s="872" t="s">
        <v>167</v>
      </c>
      <c r="Y87" s="869" t="s">
        <v>512</v>
      </c>
      <c r="Z87" s="869"/>
      <c r="AA87" s="876" t="s">
        <v>73</v>
      </c>
      <c r="AB87" s="380" t="s">
        <v>513</v>
      </c>
      <c r="AC87" s="335" t="s">
        <v>514</v>
      </c>
      <c r="AD87" s="335" t="s">
        <v>515</v>
      </c>
      <c r="AE87" s="335" t="s">
        <v>173</v>
      </c>
      <c r="AF87" s="357">
        <v>9100</v>
      </c>
      <c r="AG87" s="337">
        <v>0.364175824175824</v>
      </c>
      <c r="AH87" s="855"/>
      <c r="AI87" s="858" t="s">
        <v>160</v>
      </c>
      <c r="AJ87" s="328">
        <f>+'[1]Generac. Proces. Formati'!T28/'[1]Generac. Proces. Formati'!F28</f>
        <v>5.912087912087912E-2</v>
      </c>
      <c r="AK87" s="329">
        <f>+'[1]Generac. Proces. Formati'!W28/'[1]Generac. Proces. Formati'!F28</f>
        <v>5.6483516483516481E-2</v>
      </c>
      <c r="AL87" s="330">
        <f>+'[1]Generac. Proces. Formati'!Y28</f>
        <v>0.1156043956043956</v>
      </c>
      <c r="AM87" s="861">
        <f>AVERAGE(AL87:AL89)</f>
        <v>0.16742368742368741</v>
      </c>
      <c r="AN87" s="371">
        <f>+AM87</f>
        <v>0.16742368742368741</v>
      </c>
      <c r="AO87" s="328">
        <f>+'[1]Generac. Proces. Formati'!AE28/'[1]Generac. Proces. Formati'!F28</f>
        <v>9.4505494505494503E-2</v>
      </c>
      <c r="AP87" s="329">
        <f>+'[1]Generac. Proces. Formati'!AH28/'[1]Generac. Proces. Formati'!F28</f>
        <v>0.15604395604395604</v>
      </c>
      <c r="AQ87" s="330">
        <f>+'[1]Generac. Proces. Formati'!AJ28</f>
        <v>0.25054945054945055</v>
      </c>
      <c r="AR87" s="861">
        <f>AVERAGE(AQ87:AQ89)</f>
        <v>0.3301831501831502</v>
      </c>
      <c r="AS87" s="371">
        <f>+AR87</f>
        <v>0.3301831501831502</v>
      </c>
      <c r="AT87" s="328">
        <f>+'[1]Generac. Proces. Formati'!AP28/'[1]Generac. Proces. Formati'!F28</f>
        <v>0</v>
      </c>
      <c r="AU87" s="329">
        <f>+'[1]Generac. Proces. Formati'!AS28/'[1]Generac. Proces. Formati'!F28</f>
        <v>0</v>
      </c>
      <c r="AV87" s="330">
        <f>+'[1]Generac. Proces. Formati'!AU28</f>
        <v>0</v>
      </c>
      <c r="AW87" s="861">
        <f>AVERAGE(AV87:AV89)</f>
        <v>0</v>
      </c>
      <c r="AX87" s="372">
        <f>+AW87</f>
        <v>0</v>
      </c>
      <c r="AY87" s="344">
        <f t="shared" si="2"/>
        <v>0.73032967032967022</v>
      </c>
      <c r="AZ87" s="863" t="s">
        <v>462</v>
      </c>
      <c r="BA87" s="109" t="str">
        <f t="shared" si="3"/>
        <v xml:space="preserve"> </v>
      </c>
    </row>
    <row r="88" spans="2:53" ht="180">
      <c r="B88" s="1096"/>
      <c r="C88" s="941"/>
      <c r="D88" s="801"/>
      <c r="E88" s="867"/>
      <c r="F88" s="907"/>
      <c r="G88" s="907"/>
      <c r="H88" s="907"/>
      <c r="I88" s="907"/>
      <c r="J88" s="907"/>
      <c r="K88" s="907"/>
      <c r="L88" s="907"/>
      <c r="M88" s="907"/>
      <c r="N88" s="907"/>
      <c r="O88" s="907"/>
      <c r="P88" s="907"/>
      <c r="Q88" s="907"/>
      <c r="R88" s="867"/>
      <c r="S88" s="867"/>
      <c r="T88" s="867"/>
      <c r="U88" s="867"/>
      <c r="V88" s="867"/>
      <c r="W88" s="870"/>
      <c r="X88" s="873"/>
      <c r="Y88" s="870"/>
      <c r="Z88" s="870"/>
      <c r="AA88" s="877"/>
      <c r="AB88" s="380" t="s">
        <v>516</v>
      </c>
      <c r="AC88" s="335" t="s">
        <v>517</v>
      </c>
      <c r="AD88" s="335" t="s">
        <v>518</v>
      </c>
      <c r="AE88" s="335" t="s">
        <v>173</v>
      </c>
      <c r="AF88" s="381">
        <v>50</v>
      </c>
      <c r="AG88" s="337">
        <v>0.02</v>
      </c>
      <c r="AH88" s="856"/>
      <c r="AI88" s="859"/>
      <c r="AJ88" s="338">
        <f>+'[1]Generac. Proces. Formati'!T29/'[1]Generac. Proces. Formati'!F29</f>
        <v>0</v>
      </c>
      <c r="AK88" s="339">
        <f>+'[1]Generac. Proces. Formati'!W29/'[1]Generac. Proces. Formati'!F29</f>
        <v>0.22</v>
      </c>
      <c r="AL88" s="340">
        <f>+'[1]Generac. Proces. Formati'!Y29</f>
        <v>0.21999999999999997</v>
      </c>
      <c r="AM88" s="861"/>
      <c r="AN88" s="377"/>
      <c r="AO88" s="338">
        <f>+'[1]Generac. Proces. Formati'!AE29/'[1]Generac. Proces. Formati'!F29</f>
        <v>0.2</v>
      </c>
      <c r="AP88" s="339">
        <f>+'[1]Generac. Proces. Formati'!AH29/'[1]Generac. Proces. Formati'!F29</f>
        <v>0.46</v>
      </c>
      <c r="AQ88" s="340">
        <f>+'[1]Generac. Proces. Formati'!AJ29</f>
        <v>0.66</v>
      </c>
      <c r="AR88" s="861"/>
      <c r="AS88" s="377"/>
      <c r="AT88" s="338">
        <f>+'[1]Generac. Proces. Formati'!AP29/'[1]Generac. Proces. Formati'!F29</f>
        <v>0</v>
      </c>
      <c r="AU88" s="339">
        <f>+'[1]Generac. Proces. Formati'!AS29/'[1]Generac. Proces. Formati'!F29</f>
        <v>0</v>
      </c>
      <c r="AV88" s="340">
        <f>+'[1]Generac. Proces. Formati'!AU29</f>
        <v>0</v>
      </c>
      <c r="AW88" s="861"/>
      <c r="AX88" s="370"/>
      <c r="AY88" s="344">
        <f t="shared" si="2"/>
        <v>0.9</v>
      </c>
      <c r="AZ88" s="864"/>
      <c r="BA88" s="109" t="str">
        <f t="shared" si="3"/>
        <v xml:space="preserve"> </v>
      </c>
    </row>
    <row r="89" spans="2:53" ht="90.75" thickBot="1">
      <c r="B89" s="1096"/>
      <c r="C89" s="941"/>
      <c r="D89" s="801"/>
      <c r="E89" s="867"/>
      <c r="F89" s="907"/>
      <c r="G89" s="907"/>
      <c r="H89" s="907"/>
      <c r="I89" s="907"/>
      <c r="J89" s="907"/>
      <c r="K89" s="907"/>
      <c r="L89" s="907"/>
      <c r="M89" s="907"/>
      <c r="N89" s="907"/>
      <c r="O89" s="907"/>
      <c r="P89" s="907"/>
      <c r="Q89" s="907"/>
      <c r="R89" s="867"/>
      <c r="S89" s="867"/>
      <c r="T89" s="867"/>
      <c r="U89" s="867"/>
      <c r="V89" s="867"/>
      <c r="W89" s="870"/>
      <c r="X89" s="873"/>
      <c r="Y89" s="870"/>
      <c r="Z89" s="870"/>
      <c r="AA89" s="878"/>
      <c r="AB89" s="382" t="s">
        <v>519</v>
      </c>
      <c r="AC89" s="381" t="s">
        <v>520</v>
      </c>
      <c r="AD89" s="381" t="s">
        <v>521</v>
      </c>
      <c r="AE89" s="381" t="s">
        <v>173</v>
      </c>
      <c r="AF89" s="383">
        <v>6</v>
      </c>
      <c r="AG89" s="337">
        <v>0.16666666666666699</v>
      </c>
      <c r="AH89" s="857"/>
      <c r="AI89" s="860"/>
      <c r="AJ89" s="347">
        <f>+'[1]Generac. Proces. Formati'!T30/'[1]Generac. Proces. Formati'!F30</f>
        <v>0</v>
      </c>
      <c r="AK89" s="348">
        <f>+'[1]Generac. Proces. Formati'!W30/'[1]Generac. Proces. Formati'!F30</f>
        <v>0.16666666666666666</v>
      </c>
      <c r="AL89" s="349">
        <f>+'[1]Generac. Proces. Formati'!Y30</f>
        <v>0.1666666666666666</v>
      </c>
      <c r="AM89" s="862"/>
      <c r="AN89" s="377"/>
      <c r="AO89" s="384">
        <f>+'[1]Generac. Proces. Formati'!AE30/'[1]Generac. Proces. Formati'!F30</f>
        <v>0.16666666666666666</v>
      </c>
      <c r="AP89" s="385">
        <f>+'[1]Generac. Proces. Formati'!AH30/'[1]Generac. Proces. Formati'!F30</f>
        <v>0.5</v>
      </c>
      <c r="AQ89" s="386">
        <f>+'[1]Generac. Proces. Formati'!AJ30</f>
        <v>0.08</v>
      </c>
      <c r="AR89" s="862"/>
      <c r="AS89" s="377"/>
      <c r="AT89" s="384">
        <f>+'[1]Generac. Proces. Formati'!AP30/'[1]Generac. Proces. Formati'!F30</f>
        <v>0</v>
      </c>
      <c r="AU89" s="385">
        <f>+'[1]Generac. Proces. Formati'!AS30/'[1]Generac. Proces. Formati'!F30</f>
        <v>0</v>
      </c>
      <c r="AV89" s="386">
        <f>+'[1]Generac. Proces. Formati'!AU30</f>
        <v>0</v>
      </c>
      <c r="AW89" s="862"/>
      <c r="AX89" s="370"/>
      <c r="AY89" s="344">
        <f t="shared" si="2"/>
        <v>0.41333333333333361</v>
      </c>
      <c r="AZ89" s="865"/>
      <c r="BA89" s="109" t="str">
        <f t="shared" si="3"/>
        <v xml:space="preserve"> </v>
      </c>
    </row>
    <row r="90" spans="2:53" ht="45.75" thickBot="1">
      <c r="B90" s="1096"/>
      <c r="C90" s="942"/>
      <c r="D90" s="936"/>
      <c r="E90" s="868"/>
      <c r="F90" s="908"/>
      <c r="G90" s="908"/>
      <c r="H90" s="908"/>
      <c r="I90" s="908"/>
      <c r="J90" s="908"/>
      <c r="K90" s="908"/>
      <c r="L90" s="908"/>
      <c r="M90" s="908"/>
      <c r="N90" s="908"/>
      <c r="O90" s="908"/>
      <c r="P90" s="908"/>
      <c r="Q90" s="908"/>
      <c r="R90" s="868"/>
      <c r="S90" s="868"/>
      <c r="T90" s="868"/>
      <c r="U90" s="868"/>
      <c r="V90" s="868"/>
      <c r="W90" s="871"/>
      <c r="X90" s="874"/>
      <c r="Y90" s="875"/>
      <c r="Z90" s="875"/>
      <c r="AA90" s="879" t="s">
        <v>74</v>
      </c>
      <c r="AB90" s="387" t="s">
        <v>522</v>
      </c>
      <c r="AC90" s="383" t="s">
        <v>523</v>
      </c>
      <c r="AD90" s="383" t="s">
        <v>524</v>
      </c>
      <c r="AE90" s="388" t="s">
        <v>173</v>
      </c>
      <c r="AF90" s="388">
        <v>20</v>
      </c>
      <c r="AG90" s="389">
        <v>0.35</v>
      </c>
      <c r="AH90" s="882"/>
      <c r="AI90" s="885" t="s">
        <v>160</v>
      </c>
      <c r="AJ90" s="367">
        <f>+'[1]Fortaleci. Orques. Sinfoni'!T28/'[1]Fortaleci. Orques. Sinfoni'!F28</f>
        <v>0</v>
      </c>
      <c r="AK90" s="368">
        <f>+'[1]Fortaleci. Orques. Sinfoni'!W28/'[1]Fortaleci. Orques. Sinfoni'!F28</f>
        <v>0.2</v>
      </c>
      <c r="AL90" s="369">
        <f>+'[1]Fortaleci. Orques. Sinfoni'!Y28</f>
        <v>0.2</v>
      </c>
      <c r="AM90" s="861">
        <f>AVERAGE(AL90:AL92)</f>
        <v>0.20000000000000004</v>
      </c>
      <c r="AN90" s="372">
        <f>+AM90</f>
        <v>0.20000000000000004</v>
      </c>
      <c r="AO90" s="367">
        <f>+'[1]Fortaleci. Orques. Sinfoni'!AE28/'[1]Fortaleci. Orques. Sinfoni'!F28</f>
        <v>0.05</v>
      </c>
      <c r="AP90" s="368">
        <f>+'[1]Fortaleci. Orques. Sinfoni'!AH28/'[1]Fortaleci. Orques. Sinfoni'!F28</f>
        <v>0.15</v>
      </c>
      <c r="AQ90" s="369">
        <f>+'[1]Fortaleci. Orques. Sinfoni'!AJ28</f>
        <v>0.2</v>
      </c>
      <c r="AR90" s="861">
        <f>AVERAGE(AQ90:AQ92)</f>
        <v>0.26666666666666666</v>
      </c>
      <c r="AS90" s="372">
        <f>+AR90</f>
        <v>0.26666666666666666</v>
      </c>
      <c r="AT90" s="367">
        <f>+'[1]Fortaleci. Orques. Sinfoni'!AP28/'[1]Fortaleci. Orques. Sinfoni'!F28</f>
        <v>0</v>
      </c>
      <c r="AU90" s="368">
        <f>+'[1]Fortaleci. Orques. Sinfoni'!AS28/'[1]Fortaleci. Orques. Sinfoni'!F28</f>
        <v>0</v>
      </c>
      <c r="AV90" s="369">
        <f>+'[1]Fortaleci. Orques. Sinfoni'!AU28</f>
        <v>0</v>
      </c>
      <c r="AW90" s="861">
        <f>AVERAGE(AV90:AV92)</f>
        <v>0</v>
      </c>
      <c r="AX90" s="372">
        <f>+AW90</f>
        <v>0</v>
      </c>
      <c r="AY90" s="390">
        <f t="shared" si="2"/>
        <v>0.75</v>
      </c>
      <c r="AZ90" s="863" t="s">
        <v>525</v>
      </c>
      <c r="BA90" s="109" t="str">
        <f t="shared" si="3"/>
        <v xml:space="preserve"> </v>
      </c>
    </row>
    <row r="91" spans="2:53" ht="75.75" thickBot="1">
      <c r="B91" s="1096"/>
      <c r="C91" s="391"/>
      <c r="D91" s="392"/>
      <c r="E91" s="393"/>
      <c r="F91" s="394"/>
      <c r="G91" s="394"/>
      <c r="H91" s="394"/>
      <c r="I91" s="394"/>
      <c r="J91" s="394"/>
      <c r="K91" s="394"/>
      <c r="L91" s="394"/>
      <c r="M91" s="394"/>
      <c r="N91" s="394"/>
      <c r="O91" s="394"/>
      <c r="P91" s="394"/>
      <c r="Q91" s="394"/>
      <c r="R91" s="395"/>
      <c r="S91" s="395"/>
      <c r="T91" s="395"/>
      <c r="U91" s="395"/>
      <c r="V91" s="395"/>
      <c r="W91" s="396"/>
      <c r="X91" s="523"/>
      <c r="Y91" s="397"/>
      <c r="Z91" s="397"/>
      <c r="AA91" s="880"/>
      <c r="AB91" s="387"/>
      <c r="AC91" s="383" t="s">
        <v>526</v>
      </c>
      <c r="AD91" s="383" t="s">
        <v>527</v>
      </c>
      <c r="AE91" s="388" t="s">
        <v>173</v>
      </c>
      <c r="AF91" s="398">
        <v>10</v>
      </c>
      <c r="AG91" s="399">
        <v>0.4</v>
      </c>
      <c r="AH91" s="883"/>
      <c r="AI91" s="886"/>
      <c r="AJ91" s="367">
        <f>+'[1]Fortaleci. Orques. Sinfoni'!T29/'[1]Fortaleci. Orques. Sinfoni'!F29</f>
        <v>0</v>
      </c>
      <c r="AK91" s="368">
        <f>+'[1]Fortaleci. Orques. Sinfoni'!W29/'[1]Fortaleci. Orques. Sinfoni'!F29</f>
        <v>0.2</v>
      </c>
      <c r="AL91" s="369">
        <f>+'[1]Fortaleci. Orques. Sinfoni'!Y29</f>
        <v>0.2</v>
      </c>
      <c r="AM91" s="861"/>
      <c r="AN91" s="888"/>
      <c r="AO91" s="367">
        <f>+'[1]Fortaleci. Orques. Sinfoni'!AE29/'[1]Fortaleci. Orques. Sinfoni'!F29</f>
        <v>0.2</v>
      </c>
      <c r="AP91" s="368">
        <f>+'[1]Fortaleci. Orques. Sinfoni'!AH29/'[1]Fortaleci. Orques. Sinfoni'!F29</f>
        <v>0.2</v>
      </c>
      <c r="AQ91" s="369">
        <f>+'[1]Fortaleci. Orques. Sinfoni'!AJ29</f>
        <v>0.4</v>
      </c>
      <c r="AR91" s="861"/>
      <c r="AS91" s="888"/>
      <c r="AT91" s="367">
        <f>+'[1]Fortaleci. Orques. Sinfoni'!AP29/'[1]Fortaleci. Orques. Sinfoni'!F29</f>
        <v>0</v>
      </c>
      <c r="AU91" s="368">
        <f>+'[1]Fortaleci. Orques. Sinfoni'!AS29/'[1]Fortaleci. Orques. Sinfoni'!F29</f>
        <v>0</v>
      </c>
      <c r="AV91" s="369">
        <f>+'[1]Fortaleci. Orques. Sinfoni'!AU29</f>
        <v>0</v>
      </c>
      <c r="AW91" s="861"/>
      <c r="AX91" s="890"/>
      <c r="AY91" s="390">
        <f t="shared" si="2"/>
        <v>1</v>
      </c>
      <c r="AZ91" s="864"/>
      <c r="BA91" s="109"/>
    </row>
    <row r="92" spans="2:53" ht="75.75" thickBot="1">
      <c r="B92" s="1096"/>
      <c r="C92" s="391"/>
      <c r="D92" s="392"/>
      <c r="E92" s="393"/>
      <c r="F92" s="394"/>
      <c r="G92" s="394"/>
      <c r="H92" s="394"/>
      <c r="I92" s="394"/>
      <c r="J92" s="394"/>
      <c r="K92" s="394"/>
      <c r="L92" s="394"/>
      <c r="M92" s="394"/>
      <c r="N92" s="394"/>
      <c r="O92" s="394"/>
      <c r="P92" s="394"/>
      <c r="Q92" s="394"/>
      <c r="R92" s="395"/>
      <c r="S92" s="395"/>
      <c r="T92" s="395"/>
      <c r="U92" s="395"/>
      <c r="V92" s="395"/>
      <c r="W92" s="396"/>
      <c r="X92" s="523"/>
      <c r="Y92" s="397"/>
      <c r="Z92" s="397"/>
      <c r="AA92" s="881"/>
      <c r="AB92" s="387"/>
      <c r="AC92" s="383" t="s">
        <v>528</v>
      </c>
      <c r="AD92" s="383" t="s">
        <v>529</v>
      </c>
      <c r="AE92" s="398" t="s">
        <v>196</v>
      </c>
      <c r="AF92" s="398">
        <v>1</v>
      </c>
      <c r="AG92" s="399">
        <v>0.4</v>
      </c>
      <c r="AH92" s="884"/>
      <c r="AI92" s="887"/>
      <c r="AJ92" s="367">
        <f>+'[1]Fortaleci. Orques. Sinfoni'!T30/'[1]Fortaleci. Orques. Sinfoni'!F30</f>
        <v>0</v>
      </c>
      <c r="AK92" s="368">
        <f>+'[1]Fortaleci. Orques. Sinfoni'!W30/'[1]Fortaleci. Orques. Sinfoni'!F30</f>
        <v>0.2</v>
      </c>
      <c r="AL92" s="369">
        <f>+'[1]Fortaleci. Orques. Sinfoni'!Y30</f>
        <v>0.2</v>
      </c>
      <c r="AM92" s="862"/>
      <c r="AN92" s="889"/>
      <c r="AO92" s="367">
        <f>+'[1]Fortaleci. Orques. Sinfoni'!AE30/'[1]Fortaleci. Orques. Sinfoni'!F30</f>
        <v>0.1</v>
      </c>
      <c r="AP92" s="368">
        <f>+'[1]Fortaleci. Orques. Sinfoni'!AH30/'[1]Fortaleci. Orques. Sinfoni'!F30</f>
        <v>0.1</v>
      </c>
      <c r="AQ92" s="369">
        <f>+'[1]Fortaleci. Orques. Sinfoni'!AJ30</f>
        <v>0.2</v>
      </c>
      <c r="AR92" s="862"/>
      <c r="AS92" s="889"/>
      <c r="AT92" s="367">
        <f>+'[1]Fortaleci. Orques. Sinfoni'!AP30/'[1]Fortaleci. Orques. Sinfoni'!F30</f>
        <v>0</v>
      </c>
      <c r="AU92" s="368">
        <f>+'[1]Fortaleci. Orques. Sinfoni'!AS30/'[1]Fortaleci. Orques. Sinfoni'!F30</f>
        <v>0</v>
      </c>
      <c r="AV92" s="369">
        <f>+'[1]Fortaleci. Orques. Sinfoni'!AU30</f>
        <v>0</v>
      </c>
      <c r="AW92" s="862"/>
      <c r="AX92" s="891"/>
      <c r="AY92" s="390">
        <f t="shared" si="2"/>
        <v>0.8</v>
      </c>
      <c r="AZ92" s="865"/>
      <c r="BA92" s="109"/>
    </row>
    <row r="93" spans="2:53" ht="45.75" thickBot="1">
      <c r="B93" s="1096"/>
      <c r="C93" s="847" t="s">
        <v>75</v>
      </c>
      <c r="D93" s="850" t="s">
        <v>530</v>
      </c>
      <c r="E93" s="851" t="s">
        <v>76</v>
      </c>
      <c r="F93" s="820"/>
      <c r="G93" s="820"/>
      <c r="H93" s="820"/>
      <c r="I93" s="820"/>
      <c r="J93" s="820"/>
      <c r="K93" s="820"/>
      <c r="L93" s="820"/>
      <c r="M93" s="820"/>
      <c r="N93" s="820"/>
      <c r="O93" s="820" t="s">
        <v>160</v>
      </c>
      <c r="P93" s="820"/>
      <c r="Q93" s="820"/>
      <c r="R93" s="400" t="s">
        <v>531</v>
      </c>
      <c r="S93" s="401" t="s">
        <v>532</v>
      </c>
      <c r="T93" s="401" t="s">
        <v>533</v>
      </c>
      <c r="U93" s="821" t="s">
        <v>534</v>
      </c>
      <c r="V93" s="821" t="s">
        <v>77</v>
      </c>
      <c r="W93" s="821" t="s">
        <v>535</v>
      </c>
      <c r="X93" s="821" t="s">
        <v>167</v>
      </c>
      <c r="Y93" s="821" t="s">
        <v>536</v>
      </c>
      <c r="Z93" s="821"/>
      <c r="AA93" s="821" t="s">
        <v>78</v>
      </c>
      <c r="AB93" s="829" t="s">
        <v>537</v>
      </c>
      <c r="AC93" s="402" t="s">
        <v>538</v>
      </c>
      <c r="AD93" s="403" t="s">
        <v>539</v>
      </c>
      <c r="AE93" s="404" t="s">
        <v>173</v>
      </c>
      <c r="AF93" s="405">
        <v>1</v>
      </c>
      <c r="AG93" s="406">
        <v>1</v>
      </c>
      <c r="AH93" s="830"/>
      <c r="AI93" s="843" t="s">
        <v>160</v>
      </c>
      <c r="AJ93" s="407">
        <f>+'[1]Redise. Plant. Personal'!T28/+'[1]Redise. Plant. Personal'!F28</f>
        <v>0</v>
      </c>
      <c r="AK93" s="408">
        <f>+'[1]Redise. Plant. Personal'!W28/+'[1]Redise. Plant. Personal'!F28</f>
        <v>0</v>
      </c>
      <c r="AL93" s="409">
        <f>+'[1]Redise. Plant. Personal'!Y28</f>
        <v>0</v>
      </c>
      <c r="AM93" s="844">
        <f>AVERAGE(AL93:AL95)</f>
        <v>0</v>
      </c>
      <c r="AN93" s="410">
        <f>+AM93</f>
        <v>0</v>
      </c>
      <c r="AO93" s="407">
        <f>+'[1]Redise. Plant. Personal'!AE28/+'[1]Redise. Plant. Personal'!F28</f>
        <v>0</v>
      </c>
      <c r="AP93" s="408">
        <f>+'[1]Redise. Plant. Personal'!AH28/+'[1]Redise. Plant. Personal'!F28</f>
        <v>0</v>
      </c>
      <c r="AQ93" s="409">
        <f>+'[1]Redise. Plant. Personal'!AJ28</f>
        <v>0</v>
      </c>
      <c r="AR93" s="815">
        <f>AVERAGE(AQ93:AQ95)</f>
        <v>0</v>
      </c>
      <c r="AS93" s="411">
        <f>+AR93</f>
        <v>0</v>
      </c>
      <c r="AT93" s="407">
        <f>+'[1]Redise. Plant. Personal'!AP28/+'[1]Redise. Plant. Personal'!F28</f>
        <v>0</v>
      </c>
      <c r="AU93" s="408">
        <f>+'[1]Redise. Plant. Personal'!AS28/+'[1]Redise. Plant. Personal'!F28</f>
        <v>0</v>
      </c>
      <c r="AV93" s="409">
        <f>+'[1]Redise. Plant. Personal'!AU28</f>
        <v>0</v>
      </c>
      <c r="AW93" s="815">
        <f>AVERAGE(AV93:AV95)</f>
        <v>0</v>
      </c>
      <c r="AX93" s="411">
        <f>+AW93</f>
        <v>0</v>
      </c>
      <c r="AY93" s="412">
        <f t="shared" si="2"/>
        <v>1</v>
      </c>
      <c r="AZ93" s="825" t="s">
        <v>540</v>
      </c>
      <c r="BA93" s="109" t="str">
        <f t="shared" si="3"/>
        <v xml:space="preserve"> </v>
      </c>
    </row>
    <row r="94" spans="2:53" ht="45">
      <c r="B94" s="1096"/>
      <c r="C94" s="848"/>
      <c r="D94" s="810"/>
      <c r="E94" s="831"/>
      <c r="F94" s="801"/>
      <c r="G94" s="801"/>
      <c r="H94" s="801"/>
      <c r="I94" s="801"/>
      <c r="J94" s="801"/>
      <c r="K94" s="801"/>
      <c r="L94" s="801"/>
      <c r="M94" s="801"/>
      <c r="N94" s="801"/>
      <c r="O94" s="801"/>
      <c r="P94" s="801"/>
      <c r="Q94" s="801"/>
      <c r="R94" s="413" t="s">
        <v>541</v>
      </c>
      <c r="S94" s="413" t="s">
        <v>542</v>
      </c>
      <c r="T94" s="414" t="s">
        <v>543</v>
      </c>
      <c r="U94" s="802"/>
      <c r="V94" s="801"/>
      <c r="W94" s="801"/>
      <c r="X94" s="801"/>
      <c r="Y94" s="801"/>
      <c r="Z94" s="801"/>
      <c r="AA94" s="781"/>
      <c r="AB94" s="803"/>
      <c r="AC94" s="810" t="s">
        <v>544</v>
      </c>
      <c r="AD94" s="810" t="s">
        <v>545</v>
      </c>
      <c r="AE94" s="760" t="s">
        <v>173</v>
      </c>
      <c r="AF94" s="810">
        <v>1</v>
      </c>
      <c r="AG94" s="827">
        <v>1</v>
      </c>
      <c r="AH94" s="831"/>
      <c r="AI94" s="826"/>
      <c r="AJ94" s="833">
        <f>+'[1]Redise. Plant. Personal'!T29/+'[1]Redise. Plant. Personal'!F29</f>
        <v>0</v>
      </c>
      <c r="AK94" s="835">
        <f>+'[1]Redise. Plant. Personal'!W29/+'[1]Redise. Plant. Personal'!F29</f>
        <v>0</v>
      </c>
      <c r="AL94" s="837">
        <f>+'[1]Redise. Plant. Personal'!Y29</f>
        <v>0</v>
      </c>
      <c r="AM94" s="845"/>
      <c r="AN94" s="415"/>
      <c r="AO94" s="832">
        <f>+'[1]Redise. Plant. Personal'!AE29/+'[1]Redise. Plant. Personal'!F29</f>
        <v>0</v>
      </c>
      <c r="AP94" s="834">
        <f>+'[1]Redise. Plant. Personal'!AH29/+'[1]Redise. Plant. Personal'!F29</f>
        <v>0</v>
      </c>
      <c r="AQ94" s="836">
        <f>+'[1]Redise. Plant. Personal'!AJ29</f>
        <v>0</v>
      </c>
      <c r="AR94" s="816"/>
      <c r="AS94" s="415"/>
      <c r="AT94" s="832">
        <f>+'[1]Redise. Plant. Personal'!AP29/+'[1]Redise. Plant. Personal'!F29</f>
        <v>0</v>
      </c>
      <c r="AU94" s="834">
        <f>+'[1]Redise. Plant. Personal'!AS29/+'[1]Redise. Plant. Personal'!F29</f>
        <v>0</v>
      </c>
      <c r="AV94" s="836">
        <f>+'[1]Redise. Plant. Personal'!AU29</f>
        <v>0</v>
      </c>
      <c r="AW94" s="816"/>
      <c r="AX94" s="416"/>
      <c r="AY94" s="838">
        <f t="shared" si="2"/>
        <v>1</v>
      </c>
      <c r="AZ94" s="826"/>
      <c r="BA94" s="109" t="str">
        <f t="shared" si="3"/>
        <v xml:space="preserve"> </v>
      </c>
    </row>
    <row r="95" spans="2:53" ht="90.75" thickBot="1">
      <c r="B95" s="1096"/>
      <c r="C95" s="848"/>
      <c r="D95" s="810"/>
      <c r="E95" s="831"/>
      <c r="F95" s="801"/>
      <c r="G95" s="801"/>
      <c r="H95" s="801"/>
      <c r="I95" s="801"/>
      <c r="J95" s="801"/>
      <c r="K95" s="801"/>
      <c r="L95" s="801"/>
      <c r="M95" s="801"/>
      <c r="N95" s="801"/>
      <c r="O95" s="801"/>
      <c r="P95" s="801"/>
      <c r="Q95" s="801"/>
      <c r="R95" s="417" t="s">
        <v>546</v>
      </c>
      <c r="S95" s="417" t="s">
        <v>547</v>
      </c>
      <c r="T95" s="417" t="s">
        <v>548</v>
      </c>
      <c r="U95" s="413" t="s">
        <v>549</v>
      </c>
      <c r="V95" s="801"/>
      <c r="W95" s="801"/>
      <c r="X95" s="801"/>
      <c r="Y95" s="801"/>
      <c r="Z95" s="801"/>
      <c r="AA95" s="781"/>
      <c r="AB95" s="803"/>
      <c r="AC95" s="810"/>
      <c r="AD95" s="810"/>
      <c r="AE95" s="760"/>
      <c r="AF95" s="810"/>
      <c r="AG95" s="828"/>
      <c r="AH95" s="831"/>
      <c r="AI95" s="826"/>
      <c r="AJ95" s="840"/>
      <c r="AK95" s="841"/>
      <c r="AL95" s="842"/>
      <c r="AM95" s="846"/>
      <c r="AN95" s="415"/>
      <c r="AO95" s="833"/>
      <c r="AP95" s="835"/>
      <c r="AQ95" s="837"/>
      <c r="AR95" s="817"/>
      <c r="AS95" s="415"/>
      <c r="AT95" s="833"/>
      <c r="AU95" s="835"/>
      <c r="AV95" s="837"/>
      <c r="AW95" s="817"/>
      <c r="AX95" s="416"/>
      <c r="AY95" s="839">
        <f>IF((+AG95+AL95+AQ95+AV95)&gt;=0,100%,(AG95+AL95+AQ95+AV95))</f>
        <v>1</v>
      </c>
      <c r="AZ95" s="826"/>
      <c r="BA95" s="109" t="str">
        <f t="shared" si="3"/>
        <v xml:space="preserve"> </v>
      </c>
    </row>
    <row r="96" spans="2:53" ht="150.75" thickBot="1">
      <c r="B96" s="1096"/>
      <c r="C96" s="848"/>
      <c r="D96" s="810"/>
      <c r="E96" s="852" t="s">
        <v>79</v>
      </c>
      <c r="F96" s="787"/>
      <c r="G96" s="787"/>
      <c r="H96" s="787"/>
      <c r="I96" s="787"/>
      <c r="J96" s="787"/>
      <c r="K96" s="787"/>
      <c r="L96" s="787"/>
      <c r="M96" s="787"/>
      <c r="N96" s="787"/>
      <c r="O96" s="787" t="s">
        <v>160</v>
      </c>
      <c r="P96" s="787"/>
      <c r="Q96" s="787"/>
      <c r="R96" s="778" t="s">
        <v>550</v>
      </c>
      <c r="S96" s="778" t="s">
        <v>551</v>
      </c>
      <c r="T96" s="778" t="s">
        <v>552</v>
      </c>
      <c r="U96" s="778" t="s">
        <v>553</v>
      </c>
      <c r="V96" s="780" t="s">
        <v>80</v>
      </c>
      <c r="W96" s="780" t="s">
        <v>535</v>
      </c>
      <c r="X96" s="780" t="s">
        <v>167</v>
      </c>
      <c r="Y96" s="780" t="s">
        <v>536</v>
      </c>
      <c r="Z96" s="780"/>
      <c r="AA96" s="780" t="s">
        <v>81</v>
      </c>
      <c r="AB96" s="418" t="s">
        <v>554</v>
      </c>
      <c r="AC96" s="419" t="s">
        <v>555</v>
      </c>
      <c r="AD96" s="420" t="s">
        <v>556</v>
      </c>
      <c r="AE96" s="421" t="s">
        <v>196</v>
      </c>
      <c r="AF96" s="422">
        <v>1</v>
      </c>
      <c r="AG96" s="423">
        <v>0</v>
      </c>
      <c r="AH96" s="760"/>
      <c r="AI96" s="822" t="s">
        <v>160</v>
      </c>
      <c r="AJ96" s="424">
        <f>+'[1]Modern. Platafor. Tecnológ'!T28/'[1]Modern. Platafor. Tecnológ'!F28</f>
        <v>0</v>
      </c>
      <c r="AK96" s="425">
        <f>+'[1]Modern. Platafor. Tecnológ'!W28/'[1]Modern. Platafor. Tecnológ'!F28</f>
        <v>0.76</v>
      </c>
      <c r="AL96" s="426">
        <f>+'[1]Modern. Platafor. Tecnológ'!Y28</f>
        <v>0.76</v>
      </c>
      <c r="AM96" s="816">
        <f>AVERAGE(AL96:AL98)</f>
        <v>0.74333333333333329</v>
      </c>
      <c r="AN96" s="427">
        <f>+AM96</f>
        <v>0.74333333333333329</v>
      </c>
      <c r="AO96" s="424">
        <f>+'[1]Modern. Platafor. Tecnológ'!AE28/'[1]Modern. Platafor. Tecnológ'!F28</f>
        <v>3.3300000000000003E-2</v>
      </c>
      <c r="AP96" s="425">
        <f>+'[1]Modern. Platafor. Tecnológ'!AH28/'[1]Modern. Platafor. Tecnológ'!F28</f>
        <v>9.8000000000000004E-2</v>
      </c>
      <c r="AQ96" s="426">
        <f>+'[1]Modern. Platafor. Tecnológ'!AJ28</f>
        <v>0.1313</v>
      </c>
      <c r="AR96" s="815">
        <f>AVERAGE(AQ96:AQ98)</f>
        <v>0.1062</v>
      </c>
      <c r="AS96" s="427">
        <f>+AR96</f>
        <v>0.1062</v>
      </c>
      <c r="AT96" s="424">
        <f>+'[1]Modern. Platafor. Tecnológ'!AP28/'[1]Modern. Platafor. Tecnológ'!F28</f>
        <v>0</v>
      </c>
      <c r="AU96" s="425">
        <f>+'[1]Modern. Platafor. Tecnológ'!AS28/'[1]Modern. Platafor. Tecnológ'!F28</f>
        <v>0</v>
      </c>
      <c r="AV96" s="426">
        <f>+'[1]Modern. Platafor. Tecnológ'!AU28</f>
        <v>0</v>
      </c>
      <c r="AW96" s="815">
        <f>AVERAGE(AV96:AV98)</f>
        <v>0</v>
      </c>
      <c r="AX96" s="428">
        <f>+AW96</f>
        <v>0</v>
      </c>
      <c r="AY96" s="429">
        <f t="shared" ref="AY96:AY125" si="4">IF((+AG96+AL96+AQ96+AV96)&gt;=1,1,(AG96+AL96+AQ96+AV96))</f>
        <v>0.89129999999999998</v>
      </c>
      <c r="AZ96" s="774" t="s">
        <v>557</v>
      </c>
      <c r="BA96" s="109" t="str">
        <f t="shared" si="3"/>
        <v xml:space="preserve"> </v>
      </c>
    </row>
    <row r="97" spans="2:53" ht="135">
      <c r="B97" s="1096"/>
      <c r="C97" s="848"/>
      <c r="D97" s="810"/>
      <c r="E97" s="853"/>
      <c r="F97" s="788"/>
      <c r="G97" s="788"/>
      <c r="H97" s="788"/>
      <c r="I97" s="788"/>
      <c r="J97" s="788"/>
      <c r="K97" s="788"/>
      <c r="L97" s="788"/>
      <c r="M97" s="788"/>
      <c r="N97" s="788"/>
      <c r="O97" s="788"/>
      <c r="P97" s="788"/>
      <c r="Q97" s="788"/>
      <c r="R97" s="779"/>
      <c r="S97" s="779"/>
      <c r="T97" s="779"/>
      <c r="U97" s="779"/>
      <c r="V97" s="781"/>
      <c r="W97" s="801"/>
      <c r="X97" s="801"/>
      <c r="Y97" s="801"/>
      <c r="Z97" s="801"/>
      <c r="AA97" s="781"/>
      <c r="AB97" s="418" t="s">
        <v>558</v>
      </c>
      <c r="AC97" s="419" t="s">
        <v>559</v>
      </c>
      <c r="AD97" s="420" t="s">
        <v>560</v>
      </c>
      <c r="AE97" s="421" t="s">
        <v>196</v>
      </c>
      <c r="AF97" s="422">
        <v>1</v>
      </c>
      <c r="AG97" s="423">
        <v>0</v>
      </c>
      <c r="AH97" s="814"/>
      <c r="AI97" s="823"/>
      <c r="AJ97" s="430">
        <f>+'[1]Modern. Platafor. Tecnológ'!T29/'[1]Modern. Platafor. Tecnológ'!F29</f>
        <v>0</v>
      </c>
      <c r="AK97" s="431">
        <f>+'[1]Modern. Platafor. Tecnológ'!W29/'[1]Modern. Platafor. Tecnológ'!F29</f>
        <v>1</v>
      </c>
      <c r="AL97" s="432">
        <f>+'[1]Modern. Platafor. Tecnológ'!Y29</f>
        <v>1</v>
      </c>
      <c r="AM97" s="816"/>
      <c r="AN97" s="415"/>
      <c r="AO97" s="430">
        <f>+'[1]Modern. Platafor. Tecnológ'!AE29/'[1]Modern. Platafor. Tecnológ'!F29</f>
        <v>0</v>
      </c>
      <c r="AP97" s="431">
        <f>+'[1]Modern. Platafor. Tecnológ'!AH29/'[1]Modern. Platafor. Tecnológ'!F29</f>
        <v>0</v>
      </c>
      <c r="AQ97" s="432">
        <f>+'[1]Modern. Platafor. Tecnológ'!AJ29</f>
        <v>0</v>
      </c>
      <c r="AR97" s="816"/>
      <c r="AS97" s="415"/>
      <c r="AT97" s="430">
        <f>+'[1]Modern. Platafor. Tecnológ'!AP29/'[1]Modern. Platafor. Tecnológ'!F29</f>
        <v>0</v>
      </c>
      <c r="AU97" s="431">
        <f>+'[1]Modern. Platafor. Tecnológ'!AS29/'[1]Modern. Platafor. Tecnológ'!F29</f>
        <v>0</v>
      </c>
      <c r="AV97" s="432">
        <f>+'[1]Modern. Platafor. Tecnológ'!AU29</f>
        <v>0</v>
      </c>
      <c r="AW97" s="816"/>
      <c r="AX97" s="416"/>
      <c r="AY97" s="429">
        <f t="shared" si="4"/>
        <v>1</v>
      </c>
      <c r="AZ97" s="775"/>
      <c r="BA97" s="109" t="str">
        <f t="shared" si="3"/>
        <v xml:space="preserve"> </v>
      </c>
    </row>
    <row r="98" spans="2:53" ht="390.75" thickBot="1">
      <c r="B98" s="1096"/>
      <c r="C98" s="848"/>
      <c r="D98" s="810"/>
      <c r="E98" s="853"/>
      <c r="F98" s="788"/>
      <c r="G98" s="788"/>
      <c r="H98" s="788"/>
      <c r="I98" s="788"/>
      <c r="J98" s="788"/>
      <c r="K98" s="788"/>
      <c r="L98" s="788"/>
      <c r="M98" s="788"/>
      <c r="N98" s="788"/>
      <c r="O98" s="788"/>
      <c r="P98" s="788"/>
      <c r="Q98" s="788"/>
      <c r="R98" s="798"/>
      <c r="S98" s="798"/>
      <c r="T98" s="798"/>
      <c r="U98" s="779"/>
      <c r="V98" s="781"/>
      <c r="W98" s="801"/>
      <c r="X98" s="801"/>
      <c r="Y98" s="801"/>
      <c r="Z98" s="801"/>
      <c r="AA98" s="781"/>
      <c r="AB98" s="418" t="s">
        <v>561</v>
      </c>
      <c r="AC98" s="419" t="s">
        <v>562</v>
      </c>
      <c r="AD98" s="420" t="s">
        <v>563</v>
      </c>
      <c r="AE98" s="421" t="s">
        <v>196</v>
      </c>
      <c r="AF98" s="422">
        <v>1</v>
      </c>
      <c r="AG98" s="423">
        <v>0</v>
      </c>
      <c r="AH98" s="814"/>
      <c r="AI98" s="824"/>
      <c r="AJ98" s="433">
        <f>+'[1]Modern. Platafor. Tecnológ'!T30/'[1]Modern. Platafor. Tecnológ'!F30</f>
        <v>0</v>
      </c>
      <c r="AK98" s="434">
        <f>+'[1]Modern. Platafor. Tecnológ'!W30/'[1]Modern. Platafor. Tecnológ'!F30</f>
        <v>0.47</v>
      </c>
      <c r="AL98" s="435">
        <f>+'[1]Modern. Platafor. Tecnológ'!Y30</f>
        <v>0.47</v>
      </c>
      <c r="AM98" s="816"/>
      <c r="AN98" s="415"/>
      <c r="AO98" s="433">
        <f>+'[1]Modern. Platafor. Tecnológ'!AE30/'[1]Modern. Platafor. Tecnológ'!F30</f>
        <v>0.1333</v>
      </c>
      <c r="AP98" s="434">
        <f>+'[1]Modern. Platafor. Tecnológ'!AH30/'[1]Modern. Platafor. Tecnológ'!F30</f>
        <v>5.3999999999999999E-2</v>
      </c>
      <c r="AQ98" s="435">
        <f>+'[1]Modern. Platafor. Tecnológ'!AJ30</f>
        <v>0.18729999999999999</v>
      </c>
      <c r="AR98" s="816"/>
      <c r="AS98" s="415"/>
      <c r="AT98" s="433">
        <f>+'[1]Modern. Platafor. Tecnológ'!AP30/'[1]Modern. Platafor. Tecnológ'!F30</f>
        <v>0</v>
      </c>
      <c r="AU98" s="434">
        <f>+'[1]Modern. Platafor. Tecnológ'!AS30/'[1]Modern. Platafor. Tecnológ'!F30</f>
        <v>0</v>
      </c>
      <c r="AV98" s="435">
        <f>+'[1]Modern. Platafor. Tecnológ'!AU30</f>
        <v>0</v>
      </c>
      <c r="AW98" s="816"/>
      <c r="AX98" s="416"/>
      <c r="AY98" s="429">
        <f t="shared" si="4"/>
        <v>0.6573</v>
      </c>
      <c r="AZ98" s="775"/>
      <c r="BA98" s="109" t="str">
        <f t="shared" si="3"/>
        <v xml:space="preserve"> </v>
      </c>
    </row>
    <row r="99" spans="2:53" ht="45.75" thickBot="1">
      <c r="B99" s="1096"/>
      <c r="C99" s="848"/>
      <c r="D99" s="810"/>
      <c r="E99" s="831"/>
      <c r="F99" s="788"/>
      <c r="G99" s="788"/>
      <c r="H99" s="788"/>
      <c r="I99" s="788"/>
      <c r="J99" s="788"/>
      <c r="K99" s="788"/>
      <c r="L99" s="788"/>
      <c r="M99" s="788"/>
      <c r="N99" s="788"/>
      <c r="O99" s="788"/>
      <c r="P99" s="788"/>
      <c r="Q99" s="788"/>
      <c r="R99" s="787" t="s">
        <v>564</v>
      </c>
      <c r="S99" s="778" t="s">
        <v>565</v>
      </c>
      <c r="T99" s="778" t="s">
        <v>566</v>
      </c>
      <c r="U99" s="779"/>
      <c r="V99" s="801"/>
      <c r="W99" s="801"/>
      <c r="X99" s="801"/>
      <c r="Y99" s="801"/>
      <c r="Z99" s="803"/>
      <c r="AA99" s="810" t="s">
        <v>82</v>
      </c>
      <c r="AB99" s="436" t="s">
        <v>567</v>
      </c>
      <c r="AC99" s="437" t="s">
        <v>568</v>
      </c>
      <c r="AD99" s="437" t="s">
        <v>569</v>
      </c>
      <c r="AE99" s="418" t="s">
        <v>173</v>
      </c>
      <c r="AF99" s="418">
        <v>15000</v>
      </c>
      <c r="AG99" s="438">
        <v>1</v>
      </c>
      <c r="AH99" s="439"/>
      <c r="AI99" s="811" t="s">
        <v>160</v>
      </c>
      <c r="AJ99" s="424">
        <f>+'[1]Consolid. Sistem. Informaci'!T28/'[1]Consolid. Sistem. Informaci'!F28</f>
        <v>0</v>
      </c>
      <c r="AK99" s="425">
        <f>+'[1]Consolid. Sistem. Informaci'!W28/'[1]Consolid. Sistem. Informaci'!H28</f>
        <v>0</v>
      </c>
      <c r="AL99" s="426">
        <f>+'[1]Consolid. Sistem. Informaci'!Y28</f>
        <v>0</v>
      </c>
      <c r="AM99" s="815">
        <f>AVERAGE(AL99:AL101)</f>
        <v>0.20909090909090911</v>
      </c>
      <c r="AN99" s="440">
        <f>+AM99</f>
        <v>0.20909090909090911</v>
      </c>
      <c r="AO99" s="424">
        <f>+'[1]Consolid. Sistem. Informaci'!AE28/'[1]Consolid. Sistem. Informaci'!F28</f>
        <v>0</v>
      </c>
      <c r="AP99" s="425">
        <f>+'[1]Consolid. Sistem. Informaci'!AH28/'[1]Consolid. Sistem. Informaci'!F28</f>
        <v>0</v>
      </c>
      <c r="AQ99" s="426">
        <f>+'[1]Consolid. Sistem. Informaci'!AJ28</f>
        <v>0</v>
      </c>
      <c r="AR99" s="815">
        <f>AVERAGE(AQ99:AQ101)</f>
        <v>0.11414141414141414</v>
      </c>
      <c r="AS99" s="440">
        <f>+AR99</f>
        <v>0.11414141414141414</v>
      </c>
      <c r="AT99" s="424">
        <f>+'[1]Consolid. Sistem. Informaci'!AP28/'[1]Consolid. Sistem. Informaci'!F28</f>
        <v>0</v>
      </c>
      <c r="AU99" s="425">
        <f>+'[1]Consolid. Sistem. Informaci'!AS28/'[1]Consolid. Sistem. Informaci'!F28</f>
        <v>0</v>
      </c>
      <c r="AV99" s="426">
        <f>+'[1]Consolid. Sistem. Informaci'!AU28</f>
        <v>0</v>
      </c>
      <c r="AW99" s="815">
        <f>AVERAGE(AV99:AV101)</f>
        <v>0</v>
      </c>
      <c r="AX99" s="441">
        <f>+AW99</f>
        <v>0</v>
      </c>
      <c r="AY99" s="429">
        <f>IF((+AG99+AL99+AQ99+AV99)&gt;=1,1,(AG99+AL99+AQ99+AV99))</f>
        <v>1</v>
      </c>
      <c r="AZ99" s="760" t="s">
        <v>570</v>
      </c>
      <c r="BA99" s="109" t="str">
        <f t="shared" si="3"/>
        <v xml:space="preserve"> </v>
      </c>
    </row>
    <row r="100" spans="2:53" ht="45">
      <c r="B100" s="1096"/>
      <c r="C100" s="848"/>
      <c r="D100" s="810"/>
      <c r="E100" s="831"/>
      <c r="F100" s="788"/>
      <c r="G100" s="788"/>
      <c r="H100" s="788"/>
      <c r="I100" s="788"/>
      <c r="J100" s="788"/>
      <c r="K100" s="788"/>
      <c r="L100" s="788"/>
      <c r="M100" s="788"/>
      <c r="N100" s="788"/>
      <c r="O100" s="788"/>
      <c r="P100" s="788"/>
      <c r="Q100" s="788"/>
      <c r="R100" s="788"/>
      <c r="S100" s="779"/>
      <c r="T100" s="779"/>
      <c r="U100" s="779"/>
      <c r="V100" s="801"/>
      <c r="W100" s="801"/>
      <c r="X100" s="801"/>
      <c r="Y100" s="801"/>
      <c r="Z100" s="803"/>
      <c r="AA100" s="810"/>
      <c r="AB100" s="818" t="s">
        <v>571</v>
      </c>
      <c r="AC100" s="437" t="s">
        <v>572</v>
      </c>
      <c r="AD100" s="437" t="s">
        <v>573</v>
      </c>
      <c r="AE100" s="437" t="s">
        <v>173</v>
      </c>
      <c r="AF100" s="437">
        <v>15</v>
      </c>
      <c r="AG100" s="442">
        <v>0.8</v>
      </c>
      <c r="AH100" s="439"/>
      <c r="AI100" s="812"/>
      <c r="AJ100" s="430">
        <f>+'[1]Consolid. Sistem. Informaci'!T29/'[1]Consolid. Sistem. Informaci'!F29</f>
        <v>0</v>
      </c>
      <c r="AK100" s="431">
        <f>+'[1]Consolid. Sistem. Informaci'!W29/'[1]Consolid. Sistem. Informaci'!H29</f>
        <v>0</v>
      </c>
      <c r="AL100" s="432">
        <f>+'[1]Consolid. Sistem. Informaci'!Y29</f>
        <v>0</v>
      </c>
      <c r="AM100" s="816"/>
      <c r="AN100" s="415"/>
      <c r="AO100" s="430">
        <f>+'[1]Consolid. Sistem. Informaci'!AE29/'[1]Consolid. Sistem. Informaci'!F29</f>
        <v>6.6666666666666666E-2</v>
      </c>
      <c r="AP100" s="431">
        <f>+'[1]Consolid. Sistem. Informaci'!AH29/'[1]Consolid. Sistem. Informaci'!F29</f>
        <v>6.6666666666666666E-2</v>
      </c>
      <c r="AQ100" s="432">
        <f>+'[1]Consolid. Sistem. Informaci'!AJ29</f>
        <v>0.13333333333333333</v>
      </c>
      <c r="AR100" s="816"/>
      <c r="AS100" s="415"/>
      <c r="AT100" s="430">
        <f>+'[1]Consolid. Sistem. Informaci'!AP29/'[1]Consolid. Sistem. Informaci'!F29</f>
        <v>0</v>
      </c>
      <c r="AU100" s="431">
        <f>+'[1]Consolid. Sistem. Informaci'!AS29/'[1]Consolid. Sistem. Informaci'!F29</f>
        <v>0</v>
      </c>
      <c r="AV100" s="432">
        <f>+'[1]Consolid. Sistem. Informaci'!AU29</f>
        <v>0</v>
      </c>
      <c r="AW100" s="816"/>
      <c r="AX100" s="416"/>
      <c r="AY100" s="429">
        <f>IF((+AG100+AL100+AQ100+AV100)&gt;=1,1,(AG100+AL100+AQ100+AV100))</f>
        <v>0.93333333333333335</v>
      </c>
      <c r="AZ100" s="760"/>
      <c r="BA100" s="109" t="str">
        <f t="shared" si="3"/>
        <v xml:space="preserve"> </v>
      </c>
    </row>
    <row r="101" spans="2:53" ht="60.75" thickBot="1">
      <c r="B101" s="1096"/>
      <c r="C101" s="848"/>
      <c r="D101" s="810"/>
      <c r="E101" s="831"/>
      <c r="F101" s="788"/>
      <c r="G101" s="788"/>
      <c r="H101" s="788"/>
      <c r="I101" s="788"/>
      <c r="J101" s="788"/>
      <c r="K101" s="788"/>
      <c r="L101" s="788"/>
      <c r="M101" s="788"/>
      <c r="N101" s="788"/>
      <c r="O101" s="788"/>
      <c r="P101" s="788"/>
      <c r="Q101" s="788"/>
      <c r="R101" s="443"/>
      <c r="S101" s="444"/>
      <c r="T101" s="444"/>
      <c r="U101" s="779"/>
      <c r="V101" s="801"/>
      <c r="W101" s="801"/>
      <c r="X101" s="801"/>
      <c r="Y101" s="803"/>
      <c r="Z101" s="803"/>
      <c r="AA101" s="810"/>
      <c r="AB101" s="819"/>
      <c r="AC101" s="437" t="s">
        <v>574</v>
      </c>
      <c r="AD101" s="437" t="s">
        <v>575</v>
      </c>
      <c r="AE101" s="437" t="s">
        <v>173</v>
      </c>
      <c r="AF101" s="437">
        <v>110</v>
      </c>
      <c r="AG101" s="442">
        <v>0</v>
      </c>
      <c r="AH101" s="439"/>
      <c r="AI101" s="813"/>
      <c r="AJ101" s="433">
        <f>+'[1]Consolid. Sistem. Informaci'!T30/'[1]Consolid. Sistem. Informaci'!F30</f>
        <v>0.16363636363636364</v>
      </c>
      <c r="AK101" s="434">
        <f>+'[1]Consolid. Sistem. Informaci'!W30/'[1]Consolid. Sistem. Informaci'!F30</f>
        <v>0.46363636363636362</v>
      </c>
      <c r="AL101" s="435">
        <f>+'[1]Consolid. Sistem. Informaci'!Y30</f>
        <v>0.62727272727272732</v>
      </c>
      <c r="AM101" s="817"/>
      <c r="AN101" s="415"/>
      <c r="AO101" s="433">
        <f>+'[1]Consolid. Sistem. Informaci'!AE30/'[1]Consolid. Sistem. Informaci'!F30</f>
        <v>0.11818181818181818</v>
      </c>
      <c r="AP101" s="434">
        <f>+'[1]Consolid. Sistem. Informaci'!AH30/'[1]Consolid. Sistem. Informaci'!F30</f>
        <v>9.0909090909090912E-2</v>
      </c>
      <c r="AQ101" s="435">
        <f>+'[1]Consolid. Sistem. Informaci'!AJ30</f>
        <v>0.20909090909090908</v>
      </c>
      <c r="AR101" s="817"/>
      <c r="AS101" s="415"/>
      <c r="AT101" s="433">
        <f>+'[1]Consolid. Sistem. Informaci'!AP30/'[1]Consolid. Sistem. Informaci'!F30</f>
        <v>0</v>
      </c>
      <c r="AU101" s="434">
        <f>+'[1]Consolid. Sistem. Informaci'!AS30/'[1]Consolid. Sistem. Informaci'!F30</f>
        <v>0</v>
      </c>
      <c r="AV101" s="435">
        <f>+'[1]Consolid. Sistem. Informaci'!AU30</f>
        <v>0</v>
      </c>
      <c r="AW101" s="817"/>
      <c r="AX101" s="416"/>
      <c r="AY101" s="429">
        <f>IF((+AG101+AL101+AQ101+AV101)&gt;=1,1,(AG101+AL101+AQ101+AV101))</f>
        <v>0.83636363636363642</v>
      </c>
      <c r="AZ101" s="760"/>
      <c r="BA101" s="109"/>
    </row>
    <row r="102" spans="2:53" ht="120.75" thickBot="1">
      <c r="B102" s="1096"/>
      <c r="C102" s="848"/>
      <c r="D102" s="810"/>
      <c r="E102" s="831"/>
      <c r="F102" s="788"/>
      <c r="G102" s="788"/>
      <c r="H102" s="788"/>
      <c r="I102" s="788"/>
      <c r="J102" s="788"/>
      <c r="K102" s="788"/>
      <c r="L102" s="788"/>
      <c r="M102" s="788"/>
      <c r="N102" s="788"/>
      <c r="O102" s="788"/>
      <c r="P102" s="788"/>
      <c r="Q102" s="788"/>
      <c r="R102" s="421" t="s">
        <v>576</v>
      </c>
      <c r="S102" s="421" t="s">
        <v>577</v>
      </c>
      <c r="T102" s="421" t="s">
        <v>578</v>
      </c>
      <c r="U102" s="798"/>
      <c r="V102" s="802"/>
      <c r="W102" s="802"/>
      <c r="X102" s="802"/>
      <c r="Y102" s="804"/>
      <c r="Z102" s="804"/>
      <c r="AA102" s="402" t="s">
        <v>83</v>
      </c>
      <c r="AB102" s="445" t="s">
        <v>579</v>
      </c>
      <c r="AC102" s="421" t="s">
        <v>580</v>
      </c>
      <c r="AD102" s="421" t="s">
        <v>581</v>
      </c>
      <c r="AE102" s="421" t="s">
        <v>196</v>
      </c>
      <c r="AF102" s="421">
        <v>100</v>
      </c>
      <c r="AG102" s="446">
        <v>0.7</v>
      </c>
      <c r="AH102" s="439"/>
      <c r="AI102" s="447" t="s">
        <v>160</v>
      </c>
      <c r="AJ102" s="448">
        <f>+'[1]Moderni. Data. Center'!T28/'[1]Moderni. Data. Center'!F28</f>
        <v>2.9999999999999997E-4</v>
      </c>
      <c r="AK102" s="449">
        <f>+'[1]Moderni. Data. Center'!W28/'[1]Moderni. Data. Center'!F28</f>
        <v>2.2000000000000001E-3</v>
      </c>
      <c r="AL102" s="450">
        <f>+'[1]Moderni. Data. Center'!Y28</f>
        <v>0.25</v>
      </c>
      <c r="AM102" s="451">
        <f t="shared" ref="AM102:AM114" si="5">AVERAGE(AL102)</f>
        <v>0.25</v>
      </c>
      <c r="AN102" s="428">
        <f t="shared" ref="AN102:AN117" si="6">+AM102</f>
        <v>0.25</v>
      </c>
      <c r="AO102" s="452">
        <f>+'[1]Moderni. Data. Center'!AE28/'[1]Moderni. Data. Center'!F28</f>
        <v>5.0000000000000001E-4</v>
      </c>
      <c r="AP102" s="449">
        <f>+'[1]Moderni. Data. Center'!AH28/'[1]Moderni. Data. Center'!F28</f>
        <v>0</v>
      </c>
      <c r="AQ102" s="450">
        <f>+'[1]Moderni. Data. Center'!AJ28</f>
        <v>0.05</v>
      </c>
      <c r="AR102" s="453">
        <f t="shared" ref="AR102:AR114" si="7">AVERAGE(AQ102)</f>
        <v>0.05</v>
      </c>
      <c r="AS102" s="428">
        <f t="shared" ref="AS102:AS117" si="8">+AR102</f>
        <v>0.05</v>
      </c>
      <c r="AT102" s="452">
        <f>+'[1]Moderni. Data. Center'!AP28/'[1]Moderni. Data. Center'!F28</f>
        <v>0</v>
      </c>
      <c r="AU102" s="449">
        <f>+'[1]Moderni. Data. Center'!AS28/'[1]Moderni. Data. Center'!F28</f>
        <v>0</v>
      </c>
      <c r="AV102" s="450">
        <f>+'[1]Moderni. Data. Center'!AU28</f>
        <v>0</v>
      </c>
      <c r="AW102" s="453">
        <f t="shared" ref="AW102:AW114" si="9">AVERAGE(AV102)</f>
        <v>0</v>
      </c>
      <c r="AX102" s="428">
        <f t="shared" ref="AX102:AX117" si="10">+AW102</f>
        <v>0</v>
      </c>
      <c r="AY102" s="429">
        <f t="shared" si="4"/>
        <v>1</v>
      </c>
      <c r="AZ102" s="454" t="s">
        <v>557</v>
      </c>
      <c r="BA102" s="109" t="str">
        <f t="shared" si="3"/>
        <v xml:space="preserve"> </v>
      </c>
    </row>
    <row r="103" spans="2:53" ht="75.75" thickBot="1">
      <c r="B103" s="1096"/>
      <c r="C103" s="848"/>
      <c r="D103" s="810"/>
      <c r="E103" s="854"/>
      <c r="F103" s="800"/>
      <c r="G103" s="800"/>
      <c r="H103" s="800"/>
      <c r="I103" s="800"/>
      <c r="J103" s="800"/>
      <c r="K103" s="800"/>
      <c r="L103" s="800"/>
      <c r="M103" s="800"/>
      <c r="N103" s="800"/>
      <c r="O103" s="800"/>
      <c r="P103" s="800"/>
      <c r="Q103" s="800"/>
      <c r="R103" s="421" t="s">
        <v>582</v>
      </c>
      <c r="S103" s="421" t="s">
        <v>583</v>
      </c>
      <c r="T103" s="455" t="s">
        <v>584</v>
      </c>
      <c r="U103" s="421" t="s">
        <v>585</v>
      </c>
      <c r="V103" s="456" t="s">
        <v>84</v>
      </c>
      <c r="W103" s="456" t="s">
        <v>586</v>
      </c>
      <c r="X103" s="456" t="s">
        <v>167</v>
      </c>
      <c r="Y103" s="457" t="s">
        <v>587</v>
      </c>
      <c r="Z103" s="457"/>
      <c r="AA103" s="458" t="s">
        <v>85</v>
      </c>
      <c r="AB103" s="418" t="s">
        <v>588</v>
      </c>
      <c r="AC103" s="421" t="s">
        <v>589</v>
      </c>
      <c r="AD103" s="421" t="s">
        <v>590</v>
      </c>
      <c r="AE103" s="421" t="s">
        <v>173</v>
      </c>
      <c r="AF103" s="459">
        <v>12170</v>
      </c>
      <c r="AG103" s="423">
        <v>0.23985209531635199</v>
      </c>
      <c r="AH103" s="439"/>
      <c r="AI103" s="460" t="s">
        <v>160</v>
      </c>
      <c r="AJ103" s="461">
        <f>+'[1]Marcacio. Bienes. Muebles'!T28/'[1]Marcacio. Bienes. Muebles'!F28</f>
        <v>5.3985209531635166E-2</v>
      </c>
      <c r="AK103" s="462">
        <f>+'[1]Marcacio. Bienes. Muebles'!W28/'[1]Marcacio. Bienes. Muebles'!F28</f>
        <v>9.8110106820049295E-2</v>
      </c>
      <c r="AL103" s="463">
        <f>+'[1]Marcacio. Bienes. Muebles'!Y28</f>
        <v>0.15209531635168447</v>
      </c>
      <c r="AM103" s="464">
        <f t="shared" si="5"/>
        <v>0.15209531635168447</v>
      </c>
      <c r="AN103" s="427">
        <f t="shared" si="6"/>
        <v>0.15209531635168447</v>
      </c>
      <c r="AO103" s="452">
        <f>+'[1]Marcacio. Bienes. Muebles'!AE28/'[1]Marcacio. Bienes. Muebles'!F28</f>
        <v>0.19934264585045194</v>
      </c>
      <c r="AP103" s="449">
        <f>+'[1]Marcacio. Bienes. Muebles'!AH28/'[1]Marcacio. Bienes. Muebles'!F28</f>
        <v>0.22999178307313065</v>
      </c>
      <c r="AQ103" s="450">
        <f>+'[1]Marcacio. Bienes. Muebles'!AJ28</f>
        <v>0.42933442892358259</v>
      </c>
      <c r="AR103" s="464">
        <f t="shared" si="7"/>
        <v>0.42933442892358259</v>
      </c>
      <c r="AS103" s="427">
        <f t="shared" si="8"/>
        <v>0.42933442892358259</v>
      </c>
      <c r="AT103" s="452">
        <f>+'[1]Marcacio. Bienes. Muebles'!AP28/'[1]Marcacio. Bienes. Muebles'!F28</f>
        <v>0</v>
      </c>
      <c r="AU103" s="449">
        <f>+'[1]Marcacio. Bienes. Muebles'!AS28/'[1]Marcacio. Bienes. Muebles'!F28</f>
        <v>0</v>
      </c>
      <c r="AV103" s="450">
        <f>+'[1]Marcacio. Bienes. Muebles'!AU28</f>
        <v>0</v>
      </c>
      <c r="AW103" s="464">
        <f t="shared" si="9"/>
        <v>0</v>
      </c>
      <c r="AX103" s="428">
        <f t="shared" si="10"/>
        <v>0</v>
      </c>
      <c r="AY103" s="429">
        <f t="shared" si="4"/>
        <v>0.82128184059161913</v>
      </c>
      <c r="AZ103" s="465" t="s">
        <v>591</v>
      </c>
      <c r="BA103" s="109" t="str">
        <f t="shared" si="3"/>
        <v xml:space="preserve"> </v>
      </c>
    </row>
    <row r="104" spans="2:53" ht="165.75" thickBot="1">
      <c r="B104" s="1096"/>
      <c r="C104" s="848"/>
      <c r="D104" s="810"/>
      <c r="E104" s="852" t="s">
        <v>86</v>
      </c>
      <c r="F104" s="787"/>
      <c r="G104" s="787"/>
      <c r="H104" s="787"/>
      <c r="I104" s="787"/>
      <c r="J104" s="787"/>
      <c r="K104" s="787"/>
      <c r="L104" s="787"/>
      <c r="M104" s="787"/>
      <c r="N104" s="787"/>
      <c r="O104" s="787" t="s">
        <v>160</v>
      </c>
      <c r="P104" s="787"/>
      <c r="Q104" s="787"/>
      <c r="R104" s="778" t="s">
        <v>592</v>
      </c>
      <c r="S104" s="809" t="s">
        <v>593</v>
      </c>
      <c r="T104" s="809" t="s">
        <v>594</v>
      </c>
      <c r="U104" s="809" t="s">
        <v>595</v>
      </c>
      <c r="V104" s="778" t="s">
        <v>87</v>
      </c>
      <c r="W104" s="778" t="s">
        <v>596</v>
      </c>
      <c r="X104" s="778" t="s">
        <v>167</v>
      </c>
      <c r="Y104" s="790" t="s">
        <v>597</v>
      </c>
      <c r="Z104" s="790"/>
      <c r="AA104" s="421" t="s">
        <v>88</v>
      </c>
      <c r="AB104" s="421" t="s">
        <v>598</v>
      </c>
      <c r="AC104" s="439" t="s">
        <v>599</v>
      </c>
      <c r="AD104" s="420" t="s">
        <v>600</v>
      </c>
      <c r="AE104" s="420" t="s">
        <v>173</v>
      </c>
      <c r="AF104" s="466">
        <v>110</v>
      </c>
      <c r="AG104" s="467">
        <v>0.21809999999999999</v>
      </c>
      <c r="AH104" s="439"/>
      <c r="AI104" s="468" t="s">
        <v>160</v>
      </c>
      <c r="AJ104" s="469">
        <f>+'[1]Elaboracio. Diseño. Estudios'!T28/'[1]Elaboracio. Diseño. Estudios'!F28</f>
        <v>0</v>
      </c>
      <c r="AK104" s="470">
        <f>+'[1]Elaboracio. Diseño. Estudios'!W28/'[1]Elaboracio. Diseño. Estudios'!F28</f>
        <v>0.1</v>
      </c>
      <c r="AL104" s="471">
        <f>+'[1]Elaboracio. Diseño. Estudios'!Y28</f>
        <v>0.1</v>
      </c>
      <c r="AM104" s="472">
        <f>AVERAGE(AL104)</f>
        <v>0.1</v>
      </c>
      <c r="AN104" s="473">
        <f>+AM104</f>
        <v>0.1</v>
      </c>
      <c r="AO104" s="474">
        <f>+'[1]Elaboracio. Diseño. Estudios'!AE28/'[1]Elaboracio. Diseño. Estudios'!F28</f>
        <v>0</v>
      </c>
      <c r="AP104" s="475">
        <f>+'[1]Elaboracio. Diseño. Estudios'!AH28/'[1]Elaboracio. Diseño. Estudios'!F28</f>
        <v>0</v>
      </c>
      <c r="AQ104" s="476">
        <f>+'[1]Elaboracio. Diseño. Estudios'!AJ28</f>
        <v>0</v>
      </c>
      <c r="AR104" s="471">
        <f t="shared" si="7"/>
        <v>0</v>
      </c>
      <c r="AS104" s="473">
        <f t="shared" si="8"/>
        <v>0</v>
      </c>
      <c r="AT104" s="474">
        <f>+'[1]Elaboracio. Diseño. Estudios'!AP28/'[1]Elaboracio. Diseño. Estudios'!F28</f>
        <v>0</v>
      </c>
      <c r="AU104" s="475">
        <f>+'[1]Elaboracio. Diseño. Estudios'!AS28/'[1]Elaboracio. Diseño. Estudios'!F28</f>
        <v>0</v>
      </c>
      <c r="AV104" s="476">
        <f>+'[1]Elaboracio. Diseño. Estudios'!AU28</f>
        <v>0</v>
      </c>
      <c r="AW104" s="476">
        <f t="shared" si="9"/>
        <v>0</v>
      </c>
      <c r="AX104" s="473">
        <f t="shared" si="10"/>
        <v>0</v>
      </c>
      <c r="AY104" s="429">
        <f t="shared" si="4"/>
        <v>0.31809999999999999</v>
      </c>
      <c r="AZ104" s="633" t="s">
        <v>736</v>
      </c>
      <c r="BA104" s="109" t="str">
        <f t="shared" si="3"/>
        <v xml:space="preserve"> </v>
      </c>
    </row>
    <row r="105" spans="2:53" ht="165.75" thickBot="1">
      <c r="B105" s="1096"/>
      <c r="C105" s="848"/>
      <c r="D105" s="810"/>
      <c r="E105" s="831"/>
      <c r="F105" s="801"/>
      <c r="G105" s="801"/>
      <c r="H105" s="801"/>
      <c r="I105" s="801"/>
      <c r="J105" s="801"/>
      <c r="K105" s="801"/>
      <c r="L105" s="801"/>
      <c r="M105" s="801"/>
      <c r="N105" s="801"/>
      <c r="O105" s="801"/>
      <c r="P105" s="801"/>
      <c r="Q105" s="801"/>
      <c r="R105" s="807"/>
      <c r="S105" s="807"/>
      <c r="T105" s="807"/>
      <c r="U105" s="807"/>
      <c r="V105" s="801"/>
      <c r="W105" s="801"/>
      <c r="X105" s="801"/>
      <c r="Y105" s="803"/>
      <c r="Z105" s="803"/>
      <c r="AA105" s="778" t="s">
        <v>89</v>
      </c>
      <c r="AB105" s="421" t="s">
        <v>601</v>
      </c>
      <c r="AC105" s="421" t="s">
        <v>602</v>
      </c>
      <c r="AD105" s="420" t="s">
        <v>602</v>
      </c>
      <c r="AE105" s="521" t="s">
        <v>196</v>
      </c>
      <c r="AF105" s="524">
        <v>1</v>
      </c>
      <c r="AG105" s="477">
        <v>0.18160000000000001</v>
      </c>
      <c r="AH105" s="439"/>
      <c r="AI105" s="468" t="s">
        <v>160</v>
      </c>
      <c r="AJ105" s="469">
        <f>+'[1]Desarro. Contrucc. Nuevas'!T28/'[1]Desarro. Contrucc. Nuevas'!F28</f>
        <v>0</v>
      </c>
      <c r="AK105" s="470">
        <f>+'[1]Desarro. Contrucc. Nuevas'!W28/'[1]Desarro. Contrucc. Nuevas'!F28</f>
        <v>5.5000000000000005E-3</v>
      </c>
      <c r="AL105" s="471">
        <f>+'[1]Desarro. Contrucc. Nuevas'!Y28</f>
        <v>0.11000000000000001</v>
      </c>
      <c r="AM105" s="805">
        <f>AVERAGE(AL105)</f>
        <v>0.11000000000000001</v>
      </c>
      <c r="AN105" s="478">
        <f>+AM105</f>
        <v>0.11000000000000001</v>
      </c>
      <c r="AO105" s="474">
        <f>+'[1]Desarro. Contrucc. Nuevas'!AE28/'[1]Desarro. Contrucc. Nuevas'!F28</f>
        <v>0</v>
      </c>
      <c r="AP105" s="475">
        <f>+'[1]Desarro. Contrucc. Nuevas'!AH28/'[1]Desarro. Contrucc. Nuevas'!F28</f>
        <v>0</v>
      </c>
      <c r="AQ105" s="476">
        <f>+'[1]Desarro. Contrucc. Nuevas'!AJ28</f>
        <v>0</v>
      </c>
      <c r="AR105" s="805">
        <f>AVERAGE(AQ105)</f>
        <v>0</v>
      </c>
      <c r="AS105" s="479">
        <f>+AR105</f>
        <v>0</v>
      </c>
      <c r="AT105" s="474">
        <f>+'[1]Desarro. Contrucc. Nuevas'!AP28/'[1]Desarro. Contrucc. Nuevas'!F28</f>
        <v>0</v>
      </c>
      <c r="AU105" s="475">
        <f>+'[1]Desarro. Contrucc. Nuevas'!AS28/'[1]Desarro. Contrucc. Nuevas'!F28</f>
        <v>0</v>
      </c>
      <c r="AV105" s="476">
        <f>+'[1]Desarro. Contrucc. Nuevas'!AU28</f>
        <v>0</v>
      </c>
      <c r="AW105" s="805">
        <f t="shared" si="9"/>
        <v>0</v>
      </c>
      <c r="AX105" s="473">
        <f t="shared" si="10"/>
        <v>0</v>
      </c>
      <c r="AY105" s="429">
        <f t="shared" si="4"/>
        <v>0.29160000000000003</v>
      </c>
      <c r="AZ105" s="635" t="s">
        <v>736</v>
      </c>
      <c r="BA105" s="109" t="str">
        <f t="shared" si="3"/>
        <v xml:space="preserve"> </v>
      </c>
    </row>
    <row r="106" spans="2:53" ht="135.75" thickBot="1">
      <c r="B106" s="1096"/>
      <c r="C106" s="848"/>
      <c r="D106" s="810"/>
      <c r="E106" s="831"/>
      <c r="F106" s="801"/>
      <c r="G106" s="801"/>
      <c r="H106" s="801"/>
      <c r="I106" s="801"/>
      <c r="J106" s="801"/>
      <c r="K106" s="801"/>
      <c r="L106" s="801"/>
      <c r="M106" s="801"/>
      <c r="N106" s="801"/>
      <c r="O106" s="801"/>
      <c r="P106" s="801"/>
      <c r="Q106" s="801"/>
      <c r="R106" s="807"/>
      <c r="S106" s="807"/>
      <c r="T106" s="807"/>
      <c r="U106" s="807"/>
      <c r="V106" s="801"/>
      <c r="W106" s="801"/>
      <c r="X106" s="801"/>
      <c r="Y106" s="803"/>
      <c r="Z106" s="803"/>
      <c r="AA106" s="798"/>
      <c r="AB106" s="421" t="s">
        <v>601</v>
      </c>
      <c r="AC106" s="421" t="s">
        <v>603</v>
      </c>
      <c r="AD106" s="420" t="s">
        <v>604</v>
      </c>
      <c r="AE106" s="521" t="s">
        <v>196</v>
      </c>
      <c r="AF106" s="524">
        <v>2</v>
      </c>
      <c r="AG106" s="477">
        <v>0.30620000000000003</v>
      </c>
      <c r="AH106" s="439"/>
      <c r="AI106" s="468"/>
      <c r="AJ106" s="469"/>
      <c r="AK106" s="470"/>
      <c r="AL106" s="471"/>
      <c r="AM106" s="806"/>
      <c r="AN106" s="478"/>
      <c r="AO106" s="474"/>
      <c r="AP106" s="475"/>
      <c r="AQ106" s="476"/>
      <c r="AR106" s="806"/>
      <c r="AS106" s="479"/>
      <c r="AT106" s="474"/>
      <c r="AU106" s="475"/>
      <c r="AV106" s="476"/>
      <c r="AW106" s="806"/>
      <c r="AX106" s="473"/>
      <c r="AY106" s="429">
        <f t="shared" si="4"/>
        <v>0.30620000000000003</v>
      </c>
      <c r="AZ106" s="634" t="s">
        <v>736</v>
      </c>
      <c r="BA106" s="109"/>
    </row>
    <row r="107" spans="2:53" ht="150.75" thickBot="1">
      <c r="B107" s="1096"/>
      <c r="C107" s="848"/>
      <c r="D107" s="810"/>
      <c r="E107" s="831"/>
      <c r="F107" s="801"/>
      <c r="G107" s="801"/>
      <c r="H107" s="801"/>
      <c r="I107" s="801"/>
      <c r="J107" s="801"/>
      <c r="K107" s="801"/>
      <c r="L107" s="801"/>
      <c r="M107" s="801"/>
      <c r="N107" s="801"/>
      <c r="O107" s="801"/>
      <c r="P107" s="801"/>
      <c r="Q107" s="801"/>
      <c r="R107" s="807"/>
      <c r="S107" s="807"/>
      <c r="T107" s="807"/>
      <c r="U107" s="807"/>
      <c r="V107" s="801"/>
      <c r="W107" s="801"/>
      <c r="X107" s="801"/>
      <c r="Y107" s="803"/>
      <c r="Z107" s="803"/>
      <c r="AA107" s="421" t="s">
        <v>90</v>
      </c>
      <c r="AB107" s="421" t="s">
        <v>605</v>
      </c>
      <c r="AC107" s="421" t="s">
        <v>606</v>
      </c>
      <c r="AD107" s="420" t="s">
        <v>607</v>
      </c>
      <c r="AE107" s="521" t="s">
        <v>173</v>
      </c>
      <c r="AF107" s="522">
        <v>100</v>
      </c>
      <c r="AG107" s="480">
        <v>0.26469999999999999</v>
      </c>
      <c r="AH107" s="481"/>
      <c r="AI107" s="468" t="s">
        <v>160</v>
      </c>
      <c r="AJ107" s="469">
        <f>+'[1]Adquisi. Mobilia. Equip. Especi'!T28/'[1]Adquisi. Mobilia. Equip. Especi'!F28</f>
        <v>0</v>
      </c>
      <c r="AK107" s="470">
        <f>+'[1]Adquisi. Mobilia. Equip. Especi'!W28/'[1]Adquisi. Mobilia. Equip. Especi'!F28</f>
        <v>0.13570000000000002</v>
      </c>
      <c r="AL107" s="471">
        <f>+'[1]Adquisi. Mobilia. Equip. Especi'!Y28</f>
        <v>0.13570000000000002</v>
      </c>
      <c r="AM107" s="472">
        <f>AVERAGE(AL107)</f>
        <v>0.13570000000000002</v>
      </c>
      <c r="AN107" s="473">
        <f t="shared" si="6"/>
        <v>0.13570000000000002</v>
      </c>
      <c r="AO107" s="474">
        <f>+'[1]Adquisi. Mobilia. Equip. Especi'!AE28/'[1]Adquisi. Mobilia. Equip. Especi'!F28</f>
        <v>0</v>
      </c>
      <c r="AP107" s="475">
        <f>+'[1]Adquisi. Mobilia. Equip. Especi'!AH28/'[1]Adquisi. Mobilia. Equip. Especi'!F28</f>
        <v>0.11804000000000001</v>
      </c>
      <c r="AQ107" s="476">
        <f>+'[1]Adquisi. Mobilia. Equip. Especi'!AJ28</f>
        <v>0.11804000000000001</v>
      </c>
      <c r="AR107" s="482">
        <f t="shared" si="7"/>
        <v>0.11804000000000001</v>
      </c>
      <c r="AS107" s="473">
        <f t="shared" si="8"/>
        <v>0.11804000000000001</v>
      </c>
      <c r="AT107" s="474">
        <f>+'[1]Adquisi. Mobilia. Equip. Especi'!AP28/'[1]Adquisi. Mobilia. Equip. Especi'!F28</f>
        <v>0</v>
      </c>
      <c r="AU107" s="475">
        <f>+'[1]Adquisi. Mobilia. Equip. Especi'!AS28/'[1]Adquisi. Mobilia. Equip. Especi'!F28</f>
        <v>0</v>
      </c>
      <c r="AV107" s="476">
        <f>+'[1]Adquisi. Mobilia. Equip. Especi'!AU28</f>
        <v>0</v>
      </c>
      <c r="AW107" s="476">
        <f t="shared" si="9"/>
        <v>0</v>
      </c>
      <c r="AX107" s="473">
        <f t="shared" si="10"/>
        <v>0</v>
      </c>
      <c r="AY107" s="429">
        <f t="shared" si="4"/>
        <v>0.51844000000000001</v>
      </c>
      <c r="AZ107" s="632" t="s">
        <v>735</v>
      </c>
      <c r="BA107" s="109" t="str">
        <f t="shared" si="3"/>
        <v xml:space="preserve"> </v>
      </c>
    </row>
    <row r="108" spans="2:53" ht="150.75" thickBot="1">
      <c r="B108" s="1096"/>
      <c r="C108" s="848"/>
      <c r="D108" s="810"/>
      <c r="E108" s="831"/>
      <c r="F108" s="801"/>
      <c r="G108" s="801"/>
      <c r="H108" s="801"/>
      <c r="I108" s="801"/>
      <c r="J108" s="801"/>
      <c r="K108" s="801"/>
      <c r="L108" s="801"/>
      <c r="M108" s="801"/>
      <c r="N108" s="801"/>
      <c r="O108" s="801"/>
      <c r="P108" s="801"/>
      <c r="Q108" s="801"/>
      <c r="R108" s="807"/>
      <c r="S108" s="807"/>
      <c r="T108" s="807"/>
      <c r="U108" s="807"/>
      <c r="V108" s="801"/>
      <c r="W108" s="801"/>
      <c r="X108" s="801"/>
      <c r="Y108" s="803"/>
      <c r="Z108" s="803"/>
      <c r="AA108" s="421" t="s">
        <v>608</v>
      </c>
      <c r="AB108" s="421"/>
      <c r="AC108" s="421" t="s">
        <v>609</v>
      </c>
      <c r="AD108" s="420" t="s">
        <v>610</v>
      </c>
      <c r="AE108" s="521" t="s">
        <v>196</v>
      </c>
      <c r="AF108" s="522">
        <v>100</v>
      </c>
      <c r="AG108" s="480">
        <v>0.36020000000000002</v>
      </c>
      <c r="AH108" s="481"/>
      <c r="AI108" s="468"/>
      <c r="AJ108" s="469"/>
      <c r="AK108" s="470"/>
      <c r="AL108" s="471"/>
      <c r="AM108" s="472"/>
      <c r="AN108" s="473"/>
      <c r="AO108" s="474"/>
      <c r="AP108" s="475"/>
      <c r="AQ108" s="476"/>
      <c r="AR108" s="482"/>
      <c r="AS108" s="473"/>
      <c r="AT108" s="474"/>
      <c r="AU108" s="475"/>
      <c r="AV108" s="476"/>
      <c r="AW108" s="476"/>
      <c r="AX108" s="473"/>
      <c r="AY108" s="429">
        <f t="shared" si="4"/>
        <v>0.36020000000000002</v>
      </c>
      <c r="AZ108" s="632" t="s">
        <v>735</v>
      </c>
      <c r="BA108" s="109"/>
    </row>
    <row r="109" spans="2:53" ht="165.75" thickBot="1">
      <c r="B109" s="1096"/>
      <c r="C109" s="848"/>
      <c r="D109" s="810"/>
      <c r="E109" s="831"/>
      <c r="F109" s="801"/>
      <c r="G109" s="801"/>
      <c r="H109" s="801"/>
      <c r="I109" s="801"/>
      <c r="J109" s="801"/>
      <c r="K109" s="801"/>
      <c r="L109" s="801"/>
      <c r="M109" s="801"/>
      <c r="N109" s="801"/>
      <c r="O109" s="801"/>
      <c r="P109" s="801"/>
      <c r="Q109" s="801"/>
      <c r="R109" s="807"/>
      <c r="S109" s="807"/>
      <c r="T109" s="807"/>
      <c r="U109" s="807"/>
      <c r="V109" s="801"/>
      <c r="W109" s="801"/>
      <c r="X109" s="801"/>
      <c r="Y109" s="803"/>
      <c r="Z109" s="803"/>
      <c r="AA109" s="778" t="s">
        <v>91</v>
      </c>
      <c r="AB109" s="421" t="s">
        <v>611</v>
      </c>
      <c r="AC109" s="421" t="s">
        <v>612</v>
      </c>
      <c r="AD109" s="420" t="s">
        <v>613</v>
      </c>
      <c r="AE109" s="521" t="s">
        <v>196</v>
      </c>
      <c r="AF109" s="522">
        <v>100</v>
      </c>
      <c r="AG109" s="525">
        <v>0.24027999999999999</v>
      </c>
      <c r="AH109" s="481"/>
      <c r="AI109" s="468" t="s">
        <v>160</v>
      </c>
      <c r="AJ109" s="469">
        <f>+'[1]Realiza. Adecua. Acabad. Arquit'!T28/'[1]Realiza. Adecua. Acabad. Arquit'!F28</f>
        <v>0</v>
      </c>
      <c r="AK109" s="470">
        <f>+'[1]Realiza. Adecua. Acabad. Arquit'!W28/'[1]Realiza. Adecua. Acabad. Arquit'!F28</f>
        <v>0.16469999999999999</v>
      </c>
      <c r="AL109" s="471">
        <f>+'[1]Realiza. Adecua. Acabad. Arquit'!Y28</f>
        <v>0.16469999999999999</v>
      </c>
      <c r="AM109" s="805">
        <f t="shared" si="5"/>
        <v>0.16469999999999999</v>
      </c>
      <c r="AN109" s="473">
        <f t="shared" si="6"/>
        <v>0.16469999999999999</v>
      </c>
      <c r="AO109" s="474">
        <f>+'[1]Realiza. Adecua. Acabad. Arquit'!AE28/'[1]Realiza. Adecua. Acabad. Arquit'!F28</f>
        <v>0</v>
      </c>
      <c r="AP109" s="475">
        <f>+'[1]Realiza. Adecua. Acabad. Arquit'!AH28/'[1]Realiza. Adecua. Acabad. Arquit'!F28</f>
        <v>0</v>
      </c>
      <c r="AQ109" s="476">
        <f>+'[1]Realiza. Adecua. Acabad. Arquit'!AJ28</f>
        <v>0</v>
      </c>
      <c r="AR109" s="805">
        <f t="shared" si="7"/>
        <v>0</v>
      </c>
      <c r="AS109" s="473">
        <f t="shared" si="8"/>
        <v>0</v>
      </c>
      <c r="AT109" s="474">
        <f>+'[1]Realiza. Adecua. Acabad. Arquit'!AP28/'[1]Realiza. Adecua. Acabad. Arquit'!F28</f>
        <v>0</v>
      </c>
      <c r="AU109" s="475">
        <f>+'[1]Realiza. Adecua. Acabad. Arquit'!AS28/'[1]Realiza. Adecua. Acabad. Arquit'!F28</f>
        <v>0</v>
      </c>
      <c r="AV109" s="476">
        <f>+'[1]Realiza. Adecua. Acabad. Arquit'!AU28</f>
        <v>0</v>
      </c>
      <c r="AW109" s="805">
        <f t="shared" si="9"/>
        <v>0</v>
      </c>
      <c r="AX109" s="473">
        <f t="shared" si="10"/>
        <v>0</v>
      </c>
      <c r="AY109" s="429">
        <f t="shared" si="4"/>
        <v>0.40498000000000001</v>
      </c>
      <c r="AZ109" s="634" t="s">
        <v>736</v>
      </c>
      <c r="BA109" s="109" t="str">
        <f t="shared" si="3"/>
        <v xml:space="preserve"> </v>
      </c>
    </row>
    <row r="110" spans="2:53" ht="180.75" thickBot="1">
      <c r="B110" s="1096"/>
      <c r="C110" s="848"/>
      <c r="D110" s="810"/>
      <c r="E110" s="831"/>
      <c r="F110" s="801"/>
      <c r="G110" s="801"/>
      <c r="H110" s="801"/>
      <c r="I110" s="801"/>
      <c r="J110" s="801"/>
      <c r="K110" s="801"/>
      <c r="L110" s="801"/>
      <c r="M110" s="801"/>
      <c r="N110" s="801"/>
      <c r="O110" s="801"/>
      <c r="P110" s="801"/>
      <c r="Q110" s="801"/>
      <c r="R110" s="807"/>
      <c r="S110" s="807"/>
      <c r="T110" s="807"/>
      <c r="U110" s="807"/>
      <c r="V110" s="801"/>
      <c r="W110" s="801"/>
      <c r="X110" s="801"/>
      <c r="Y110" s="803"/>
      <c r="Z110" s="803"/>
      <c r="AA110" s="798"/>
      <c r="AB110" s="421"/>
      <c r="AC110" s="421" t="s">
        <v>614</v>
      </c>
      <c r="AD110" s="420" t="s">
        <v>615</v>
      </c>
      <c r="AE110" s="521" t="s">
        <v>196</v>
      </c>
      <c r="AF110" s="522">
        <v>101</v>
      </c>
      <c r="AG110" s="525">
        <v>0.379</v>
      </c>
      <c r="AH110" s="481"/>
      <c r="AI110" s="468"/>
      <c r="AJ110" s="469"/>
      <c r="AK110" s="470"/>
      <c r="AL110" s="471"/>
      <c r="AM110" s="806"/>
      <c r="AN110" s="473"/>
      <c r="AO110" s="474"/>
      <c r="AP110" s="475"/>
      <c r="AQ110" s="476"/>
      <c r="AR110" s="806"/>
      <c r="AS110" s="473"/>
      <c r="AT110" s="474"/>
      <c r="AU110" s="475"/>
      <c r="AV110" s="476"/>
      <c r="AW110" s="806"/>
      <c r="AX110" s="473"/>
      <c r="AY110" s="429">
        <f t="shared" si="4"/>
        <v>0.379</v>
      </c>
      <c r="AZ110" s="634" t="s">
        <v>736</v>
      </c>
      <c r="BA110" s="109"/>
    </row>
    <row r="111" spans="2:53" ht="75.75" thickBot="1">
      <c r="B111" s="1096"/>
      <c r="C111" s="848"/>
      <c r="D111" s="810"/>
      <c r="E111" s="831"/>
      <c r="F111" s="801"/>
      <c r="G111" s="801"/>
      <c r="H111" s="801"/>
      <c r="I111" s="801"/>
      <c r="J111" s="801"/>
      <c r="K111" s="801"/>
      <c r="L111" s="801"/>
      <c r="M111" s="801"/>
      <c r="N111" s="801"/>
      <c r="O111" s="801"/>
      <c r="P111" s="801"/>
      <c r="Q111" s="801"/>
      <c r="R111" s="807"/>
      <c r="S111" s="807"/>
      <c r="T111" s="807"/>
      <c r="U111" s="807"/>
      <c r="V111" s="801"/>
      <c r="W111" s="801"/>
      <c r="X111" s="801"/>
      <c r="Y111" s="803"/>
      <c r="Z111" s="803"/>
      <c r="AA111" s="778" t="s">
        <v>92</v>
      </c>
      <c r="AB111" s="421" t="s">
        <v>616</v>
      </c>
      <c r="AC111" s="421" t="s">
        <v>617</v>
      </c>
      <c r="AD111" s="420" t="s">
        <v>618</v>
      </c>
      <c r="AE111" s="439" t="s">
        <v>196</v>
      </c>
      <c r="AF111" s="419">
        <v>100</v>
      </c>
      <c r="AG111" s="480">
        <v>0.21</v>
      </c>
      <c r="AH111" s="481"/>
      <c r="AI111" s="468" t="s">
        <v>160</v>
      </c>
      <c r="AJ111" s="469">
        <f>+'[1]Generac. Espac. Mobili. Parquea'!T28/'[1]Generac. Espac. Mobili. Parquea'!F28</f>
        <v>0</v>
      </c>
      <c r="AK111" s="470">
        <f>+'[1]Generac. Espac. Mobili. Parquea'!W28/'[1]Generac. Espac. Mobili. Parquea'!F28</f>
        <v>0.13333999999999999</v>
      </c>
      <c r="AL111" s="471">
        <f>+'[1]Generac. Espac. Mobili. Parquea'!Y28</f>
        <v>0.13333999999999999</v>
      </c>
      <c r="AM111" s="472">
        <f t="shared" si="5"/>
        <v>0.13333999999999999</v>
      </c>
      <c r="AN111" s="473">
        <f t="shared" si="6"/>
        <v>0.13333999999999999</v>
      </c>
      <c r="AO111" s="474">
        <f>+'[1]Generac. Espac. Mobili. Parquea'!AE28/'[1]Generac. Espac. Mobili. Parquea'!F28</f>
        <v>0</v>
      </c>
      <c r="AP111" s="475">
        <f>+'[1]Generac. Espac. Mobili. Parquea'!AH28/'[1]Generac. Espac. Mobili. Parquea'!F28</f>
        <v>0.19732</v>
      </c>
      <c r="AQ111" s="476">
        <f>+'[1]Generac. Espac. Mobili. Parquea'!AJ28</f>
        <v>0.19732</v>
      </c>
      <c r="AR111" s="476">
        <f t="shared" si="7"/>
        <v>0.19732</v>
      </c>
      <c r="AS111" s="473">
        <f t="shared" si="8"/>
        <v>0.19732</v>
      </c>
      <c r="AT111" s="474">
        <f>+'[1]Generac. Espac. Mobili. Parquea'!AP28/'[1]Generac. Espac. Mobili. Parquea'!F28</f>
        <v>0</v>
      </c>
      <c r="AU111" s="475">
        <f>+'[1]Generac. Espac. Mobili. Parquea'!AS28/'[1]Generac. Espac. Mobili. Parquea'!F28</f>
        <v>0</v>
      </c>
      <c r="AV111" s="476">
        <f>+'[1]Generac. Espac. Mobili. Parquea'!AU28</f>
        <v>0</v>
      </c>
      <c r="AW111" s="476">
        <f t="shared" si="9"/>
        <v>0</v>
      </c>
      <c r="AX111" s="473">
        <f t="shared" si="10"/>
        <v>0</v>
      </c>
      <c r="AY111" s="429">
        <f t="shared" si="4"/>
        <v>0.54065999999999992</v>
      </c>
      <c r="AZ111" s="465" t="s">
        <v>570</v>
      </c>
      <c r="BA111" s="109" t="str">
        <f t="shared" si="3"/>
        <v xml:space="preserve"> </v>
      </c>
    </row>
    <row r="112" spans="2:53" ht="90.75" thickBot="1">
      <c r="B112" s="1096"/>
      <c r="C112" s="848"/>
      <c r="D112" s="810"/>
      <c r="E112" s="831"/>
      <c r="F112" s="801"/>
      <c r="G112" s="801"/>
      <c r="H112" s="801"/>
      <c r="I112" s="801"/>
      <c r="J112" s="801"/>
      <c r="K112" s="801"/>
      <c r="L112" s="801"/>
      <c r="M112" s="801"/>
      <c r="N112" s="801"/>
      <c r="O112" s="801"/>
      <c r="P112" s="801"/>
      <c r="Q112" s="801"/>
      <c r="R112" s="807"/>
      <c r="S112" s="807"/>
      <c r="T112" s="807"/>
      <c r="U112" s="807"/>
      <c r="V112" s="801"/>
      <c r="W112" s="801"/>
      <c r="X112" s="801"/>
      <c r="Y112" s="803"/>
      <c r="Z112" s="803"/>
      <c r="AA112" s="798"/>
      <c r="AB112" s="421"/>
      <c r="AC112" s="421" t="s">
        <v>619</v>
      </c>
      <c r="AD112" s="420" t="s">
        <v>620</v>
      </c>
      <c r="AE112" s="439" t="s">
        <v>196</v>
      </c>
      <c r="AF112" s="419">
        <v>100</v>
      </c>
      <c r="AG112" s="480">
        <v>0.39935999999999999</v>
      </c>
      <c r="AH112" s="481"/>
      <c r="AI112" s="468"/>
      <c r="AJ112" s="469"/>
      <c r="AK112" s="470"/>
      <c r="AL112" s="471"/>
      <c r="AM112" s="472"/>
      <c r="AN112" s="473"/>
      <c r="AO112" s="474"/>
      <c r="AP112" s="475"/>
      <c r="AQ112" s="476"/>
      <c r="AR112" s="476"/>
      <c r="AS112" s="473"/>
      <c r="AT112" s="474"/>
      <c r="AU112" s="475"/>
      <c r="AV112" s="476"/>
      <c r="AW112" s="476"/>
      <c r="AX112" s="473"/>
      <c r="AY112" s="429">
        <f t="shared" si="4"/>
        <v>0.39935999999999999</v>
      </c>
      <c r="AZ112" s="465" t="s">
        <v>570</v>
      </c>
      <c r="BA112" s="109"/>
    </row>
    <row r="113" spans="2:53" ht="120.75" thickBot="1">
      <c r="B113" s="1096"/>
      <c r="C113" s="848"/>
      <c r="D113" s="810"/>
      <c r="E113" s="831"/>
      <c r="F113" s="801"/>
      <c r="G113" s="801"/>
      <c r="H113" s="801"/>
      <c r="I113" s="801"/>
      <c r="J113" s="801"/>
      <c r="K113" s="801"/>
      <c r="L113" s="801"/>
      <c r="M113" s="801"/>
      <c r="N113" s="801"/>
      <c r="O113" s="801"/>
      <c r="P113" s="801"/>
      <c r="Q113" s="801"/>
      <c r="R113" s="807"/>
      <c r="S113" s="807"/>
      <c r="T113" s="807"/>
      <c r="U113" s="807"/>
      <c r="V113" s="801"/>
      <c r="W113" s="801"/>
      <c r="X113" s="801"/>
      <c r="Y113" s="803"/>
      <c r="Z113" s="803"/>
      <c r="AA113" s="421" t="s">
        <v>93</v>
      </c>
      <c r="AB113" s="421" t="s">
        <v>621</v>
      </c>
      <c r="AC113" s="421" t="s">
        <v>622</v>
      </c>
      <c r="AD113" s="420" t="s">
        <v>623</v>
      </c>
      <c r="AE113" s="439" t="s">
        <v>173</v>
      </c>
      <c r="AF113" s="419">
        <v>60</v>
      </c>
      <c r="AG113" s="483">
        <v>0.41666666600000002</v>
      </c>
      <c r="AH113" s="481"/>
      <c r="AI113" s="468" t="s">
        <v>160</v>
      </c>
      <c r="AJ113" s="469">
        <f>+'[1]Desarro. Consult. Relacio. proy'!T28/'[1]Desarro. Consult. Relacio. proy'!F28</f>
        <v>0.13333333333333333</v>
      </c>
      <c r="AK113" s="470">
        <f>+'[1]Desarro. Consult. Relacio. proy'!W28/'[1]Desarro. Consult. Relacio. proy'!F28</f>
        <v>8.3333333333333329E-2</v>
      </c>
      <c r="AL113" s="471">
        <f>+'[1]Desarro. Consult. Relacio. proy'!Y28</f>
        <v>0.21666666666666667</v>
      </c>
      <c r="AM113" s="472">
        <f t="shared" si="5"/>
        <v>0.21666666666666667</v>
      </c>
      <c r="AN113" s="473">
        <f t="shared" si="6"/>
        <v>0.21666666666666667</v>
      </c>
      <c r="AO113" s="474">
        <f>+'[1]Desarro. Consult. Relacio. proy'!AE28/'[1]Desarro. Consult. Relacio. proy'!F28</f>
        <v>0</v>
      </c>
      <c r="AP113" s="475">
        <f>+'[1]Desarro. Consult. Relacio. proy'!AH28/'[1]Desarro. Consult. Relacio. proy'!F28</f>
        <v>0</v>
      </c>
      <c r="AQ113" s="476">
        <f>+'[1]Desarro. Consult. Relacio. proy'!AJ28</f>
        <v>0</v>
      </c>
      <c r="AR113" s="476">
        <f t="shared" si="7"/>
        <v>0</v>
      </c>
      <c r="AS113" s="473">
        <f t="shared" si="8"/>
        <v>0</v>
      </c>
      <c r="AT113" s="474">
        <f>+'[1]Desarro. Consult. Relacio. proy'!AP28/'[1]Desarro. Consult. Relacio. proy'!F28</f>
        <v>0</v>
      </c>
      <c r="AU113" s="475">
        <f>+'[1]Desarro. Consult. Relacio. proy'!AS28/'[1]Desarro. Consult. Relacio. proy'!F28</f>
        <v>0</v>
      </c>
      <c r="AV113" s="476">
        <f>+'[1]Desarro. Consult. Relacio. proy'!AU28</f>
        <v>0</v>
      </c>
      <c r="AW113" s="476">
        <f t="shared" si="9"/>
        <v>0</v>
      </c>
      <c r="AX113" s="473">
        <f t="shared" si="10"/>
        <v>0</v>
      </c>
      <c r="AY113" s="429">
        <f t="shared" si="4"/>
        <v>0.63333333266666669</v>
      </c>
      <c r="AZ113" s="634" t="s">
        <v>736</v>
      </c>
      <c r="BA113" s="109" t="str">
        <f t="shared" si="3"/>
        <v xml:space="preserve"> </v>
      </c>
    </row>
    <row r="114" spans="2:53" ht="75.75" thickBot="1">
      <c r="B114" s="1096"/>
      <c r="C114" s="848"/>
      <c r="D114" s="810"/>
      <c r="E114" s="854"/>
      <c r="F114" s="802"/>
      <c r="G114" s="802"/>
      <c r="H114" s="802"/>
      <c r="I114" s="802"/>
      <c r="J114" s="802"/>
      <c r="K114" s="802"/>
      <c r="L114" s="802"/>
      <c r="M114" s="802"/>
      <c r="N114" s="802"/>
      <c r="O114" s="802"/>
      <c r="P114" s="802"/>
      <c r="Q114" s="802"/>
      <c r="R114" s="808"/>
      <c r="S114" s="808"/>
      <c r="T114" s="808"/>
      <c r="U114" s="808"/>
      <c r="V114" s="802"/>
      <c r="W114" s="802"/>
      <c r="X114" s="802"/>
      <c r="Y114" s="804"/>
      <c r="Z114" s="804"/>
      <c r="AA114" s="421" t="s">
        <v>94</v>
      </c>
      <c r="AB114" s="421" t="s">
        <v>624</v>
      </c>
      <c r="AC114" s="444" t="s">
        <v>625</v>
      </c>
      <c r="AD114" s="444" t="s">
        <v>626</v>
      </c>
      <c r="AE114" s="444" t="s">
        <v>173</v>
      </c>
      <c r="AF114" s="484">
        <v>10</v>
      </c>
      <c r="AG114" s="483">
        <v>0.4</v>
      </c>
      <c r="AH114" s="481"/>
      <c r="AI114" s="468" t="s">
        <v>160</v>
      </c>
      <c r="AJ114" s="469">
        <f>+'[1]Grand. Interven. Gesti. Recurso'!T28/'[1]Grand. Interven. Gesti. Recurso'!F28</f>
        <v>0.1</v>
      </c>
      <c r="AK114" s="470">
        <f>+'[1]Grand. Interven. Gesti. Recurso'!W28/'[1]Grand. Interven. Gesti. Recurso'!F28</f>
        <v>0.2</v>
      </c>
      <c r="AL114" s="471">
        <f>+'[1]Grand. Interven. Gesti. Recurso'!Y28</f>
        <v>0.3</v>
      </c>
      <c r="AM114" s="485">
        <f t="shared" si="5"/>
        <v>0.3</v>
      </c>
      <c r="AN114" s="486">
        <f t="shared" si="6"/>
        <v>0.3</v>
      </c>
      <c r="AO114" s="469">
        <f>+'[1]Grand. Interven. Gesti. Recurso'!AE28/'[1]Grand. Interven. Gesti. Recurso'!F28</f>
        <v>0</v>
      </c>
      <c r="AP114" s="470">
        <f>+'[1]Grand. Interven. Gesti. Recurso'!AH28/'[1]Grand. Interven. Gesti. Recurso'!F28</f>
        <v>0</v>
      </c>
      <c r="AQ114" s="471">
        <f>+'[1]Grand. Interven. Gesti. Recurso'!AJ28</f>
        <v>0</v>
      </c>
      <c r="AR114" s="476">
        <f t="shared" si="7"/>
        <v>0</v>
      </c>
      <c r="AS114" s="473">
        <f t="shared" si="8"/>
        <v>0</v>
      </c>
      <c r="AT114" s="469">
        <f>+'[1]Grand. Interven. Gesti. Recurso'!AP28/'[1]Grand. Interven. Gesti. Recurso'!F28</f>
        <v>0</v>
      </c>
      <c r="AU114" s="470">
        <f>+'[1]Grand. Interven. Gesti. Recurso'!AS28/'[1]Grand. Interven. Gesti. Recurso'!F28</f>
        <v>0</v>
      </c>
      <c r="AV114" s="471">
        <f>+'[1]Grand. Interven. Gesti. Recurso'!AU28</f>
        <v>0</v>
      </c>
      <c r="AW114" s="472">
        <f t="shared" si="9"/>
        <v>0</v>
      </c>
      <c r="AX114" s="473">
        <f t="shared" si="10"/>
        <v>0</v>
      </c>
      <c r="AY114" s="429">
        <f t="shared" si="4"/>
        <v>0.7</v>
      </c>
      <c r="AZ114" s="634" t="s">
        <v>736</v>
      </c>
      <c r="BA114" s="137"/>
    </row>
    <row r="115" spans="2:53" ht="75.75" thickBot="1">
      <c r="B115" s="1096"/>
      <c r="C115" s="848"/>
      <c r="D115" s="810"/>
      <c r="E115" s="852" t="s">
        <v>95</v>
      </c>
      <c r="F115" s="787"/>
      <c r="G115" s="787"/>
      <c r="H115" s="787"/>
      <c r="I115" s="787"/>
      <c r="J115" s="787"/>
      <c r="K115" s="787"/>
      <c r="L115" s="787"/>
      <c r="M115" s="787"/>
      <c r="N115" s="787"/>
      <c r="O115" s="787" t="s">
        <v>160</v>
      </c>
      <c r="P115" s="787"/>
      <c r="Q115" s="787"/>
      <c r="R115" s="778" t="s">
        <v>627</v>
      </c>
      <c r="S115" s="778" t="s">
        <v>628</v>
      </c>
      <c r="T115" s="778" t="s">
        <v>629</v>
      </c>
      <c r="U115" s="778" t="s">
        <v>630</v>
      </c>
      <c r="V115" s="778" t="s">
        <v>96</v>
      </c>
      <c r="W115" s="778" t="s">
        <v>167</v>
      </c>
      <c r="X115" s="778" t="s">
        <v>631</v>
      </c>
      <c r="Y115" s="778" t="s">
        <v>97</v>
      </c>
      <c r="Z115" s="778"/>
      <c r="AA115" s="780" t="s">
        <v>97</v>
      </c>
      <c r="AB115" s="790" t="s">
        <v>632</v>
      </c>
      <c r="AC115" s="761" t="s">
        <v>633</v>
      </c>
      <c r="AD115" s="487" t="s">
        <v>634</v>
      </c>
      <c r="AE115" s="488" t="s">
        <v>173</v>
      </c>
      <c r="AF115" s="488">
        <v>25</v>
      </c>
      <c r="AG115" s="489">
        <v>0.12</v>
      </c>
      <c r="AH115" s="793" t="s">
        <v>160</v>
      </c>
      <c r="AI115" s="784"/>
      <c r="AJ115" s="490">
        <f>+'[1]Racional. Tramit. Institucio'!T28/'[1]Racional. Tramit. Institucio'!F28</f>
        <v>0</v>
      </c>
      <c r="AK115" s="491">
        <f>+'[1]Racional. Tramit. Institucio'!W28/'[1]Racional. Tramit. Institucio'!F28</f>
        <v>0</v>
      </c>
      <c r="AL115" s="492">
        <f>+'[1]Racional. Tramit. Institucio'!Y28</f>
        <v>0</v>
      </c>
      <c r="AM115" s="796">
        <f>AVERAGE(AL115:AL116)</f>
        <v>0</v>
      </c>
      <c r="AN115" s="473">
        <f>+AM115</f>
        <v>0</v>
      </c>
      <c r="AO115" s="493">
        <f>+'[1]Racional. Tramit. Institucio'!AE28/'[1]Racional. Tramit. Institucio'!F28</f>
        <v>0</v>
      </c>
      <c r="AP115" s="491">
        <f>+'[1]Racional. Tramit. Institucio'!AH28/'[1]Racional. Tramit. Institucio'!F28</f>
        <v>0.12</v>
      </c>
      <c r="AQ115" s="494">
        <f>+'[1]Racional. Tramit. Institucio'!AJ28</f>
        <v>0.12</v>
      </c>
      <c r="AR115" s="756">
        <f>AVERAGE(AQ115:AQ116)</f>
        <v>0.2</v>
      </c>
      <c r="AS115" s="495">
        <f>+AR115</f>
        <v>0.2</v>
      </c>
      <c r="AT115" s="490">
        <f>+'[1]Racional. Tramit. Institucio'!AP28/'[1]Racional. Tramit. Institucio'!F28</f>
        <v>0</v>
      </c>
      <c r="AU115" s="491">
        <f>+'[1]Racional. Tramit. Institucio'!AS28/'[1]Racional. Tramit. Institucio'!F28</f>
        <v>0</v>
      </c>
      <c r="AV115" s="494">
        <f>+'[1]Racional. Tramit. Institucio'!AU28</f>
        <v>0</v>
      </c>
      <c r="AW115" s="756">
        <f>AVERAGE(AV115:AV116)</f>
        <v>0</v>
      </c>
      <c r="AX115" s="479">
        <f>+AW115</f>
        <v>0</v>
      </c>
      <c r="AY115" s="429">
        <f t="shared" si="4"/>
        <v>0.24</v>
      </c>
      <c r="AZ115" s="465" t="s">
        <v>570</v>
      </c>
      <c r="BA115" s="109" t="str">
        <f t="shared" si="3"/>
        <v xml:space="preserve"> </v>
      </c>
    </row>
    <row r="116" spans="2:53" ht="60.75" thickBot="1">
      <c r="B116" s="1096"/>
      <c r="C116" s="848"/>
      <c r="D116" s="810"/>
      <c r="E116" s="853"/>
      <c r="F116" s="800"/>
      <c r="G116" s="800"/>
      <c r="H116" s="800"/>
      <c r="I116" s="800"/>
      <c r="J116" s="800"/>
      <c r="K116" s="800"/>
      <c r="L116" s="800"/>
      <c r="M116" s="800"/>
      <c r="N116" s="800"/>
      <c r="O116" s="800"/>
      <c r="P116" s="800"/>
      <c r="Q116" s="800"/>
      <c r="R116" s="798"/>
      <c r="S116" s="798"/>
      <c r="T116" s="798"/>
      <c r="U116" s="798"/>
      <c r="V116" s="798"/>
      <c r="W116" s="798"/>
      <c r="X116" s="798"/>
      <c r="Y116" s="798"/>
      <c r="Z116" s="798"/>
      <c r="AA116" s="799"/>
      <c r="AB116" s="791"/>
      <c r="AC116" s="792"/>
      <c r="AD116" s="487" t="s">
        <v>635</v>
      </c>
      <c r="AE116" s="488" t="s">
        <v>173</v>
      </c>
      <c r="AF116" s="488">
        <v>25</v>
      </c>
      <c r="AG116" s="489">
        <v>0.72</v>
      </c>
      <c r="AH116" s="794"/>
      <c r="AI116" s="795"/>
      <c r="AJ116" s="496">
        <f>+'[1]Racional. Tramit. Institucio'!T29/'[1]Racional. Tramit. Institucio'!F29</f>
        <v>0</v>
      </c>
      <c r="AK116" s="497">
        <f>+'[1]Racional. Tramit. Institucio'!W29/'[1]Racional. Tramit. Institucio'!F29</f>
        <v>0</v>
      </c>
      <c r="AL116" s="498">
        <f>+'[1]Racional. Tramit. Institucio'!Y29</f>
        <v>0</v>
      </c>
      <c r="AM116" s="797"/>
      <c r="AN116" s="499"/>
      <c r="AO116" s="500">
        <f>+'[1]Racional. Tramit. Institucio'!AE29/'[1]Racional. Tramit. Institucio'!F29</f>
        <v>0</v>
      </c>
      <c r="AP116" s="497">
        <f>+'[1]Racional. Tramit. Institucio'!AH29/'[1]Racional. Tramit. Institucio'!F29</f>
        <v>0.28000000000000003</v>
      </c>
      <c r="AQ116" s="501">
        <f>+'[1]Racional. Tramit. Institucio'!AJ29</f>
        <v>0.28000000000000003</v>
      </c>
      <c r="AR116" s="789"/>
      <c r="AS116" s="502"/>
      <c r="AT116" s="496">
        <f>+'[1]Racional. Tramit. Institucio'!AP29/'[1]Racional. Tramit. Institucio'!F29</f>
        <v>0</v>
      </c>
      <c r="AU116" s="497">
        <f>+'[1]Racional. Tramit. Institucio'!AS29/'[1]Racional. Tramit. Institucio'!F29</f>
        <v>0</v>
      </c>
      <c r="AV116" s="501">
        <f>+'[1]Racional. Tramit. Institucio'!AU29</f>
        <v>0</v>
      </c>
      <c r="AW116" s="789"/>
      <c r="AX116" s="503"/>
      <c r="AY116" s="429">
        <f t="shared" si="4"/>
        <v>1</v>
      </c>
      <c r="AZ116" s="465" t="s">
        <v>570</v>
      </c>
      <c r="BA116" s="109"/>
    </row>
    <row r="117" spans="2:53" ht="270.75" thickBot="1">
      <c r="B117" s="1096"/>
      <c r="C117" s="848"/>
      <c r="D117" s="810"/>
      <c r="E117" s="853"/>
      <c r="F117" s="787"/>
      <c r="G117" s="787" t="s">
        <v>160</v>
      </c>
      <c r="H117" s="787" t="s">
        <v>160</v>
      </c>
      <c r="I117" s="787" t="s">
        <v>160</v>
      </c>
      <c r="J117" s="787"/>
      <c r="K117" s="787"/>
      <c r="L117" s="787"/>
      <c r="M117" s="787"/>
      <c r="N117" s="787"/>
      <c r="O117" s="787"/>
      <c r="P117" s="787"/>
      <c r="Q117" s="787"/>
      <c r="R117" s="504" t="s">
        <v>636</v>
      </c>
      <c r="S117" s="421" t="s">
        <v>637</v>
      </c>
      <c r="T117" s="421" t="s">
        <v>638</v>
      </c>
      <c r="U117" s="504" t="s">
        <v>639</v>
      </c>
      <c r="V117" s="778" t="s">
        <v>98</v>
      </c>
      <c r="W117" s="778" t="s">
        <v>640</v>
      </c>
      <c r="X117" s="778" t="s">
        <v>167</v>
      </c>
      <c r="Y117" s="778" t="s">
        <v>641</v>
      </c>
      <c r="Z117" s="778"/>
      <c r="AA117" s="780" t="s">
        <v>99</v>
      </c>
      <c r="AB117" s="421" t="s">
        <v>642</v>
      </c>
      <c r="AC117" s="439" t="s">
        <v>643</v>
      </c>
      <c r="AD117" s="419" t="s">
        <v>644</v>
      </c>
      <c r="AE117" s="488" t="s">
        <v>173</v>
      </c>
      <c r="AF117" s="488">
        <v>1</v>
      </c>
      <c r="AG117" s="505">
        <v>0</v>
      </c>
      <c r="AH117" s="782" t="s">
        <v>160</v>
      </c>
      <c r="AI117" s="784"/>
      <c r="AJ117" s="506">
        <f>+'[1]Plan. Actualiza. Document'!T28/'[1]Plan. Actualiza. Document'!F28</f>
        <v>0</v>
      </c>
      <c r="AK117" s="507">
        <f>+'[1]Plan. Actualiza. Document'!W28/'[1]Plan. Actualiza. Document'!F28</f>
        <v>0.7</v>
      </c>
      <c r="AL117" s="508">
        <f>+'[1]Plan. Actualiza. Document'!Y28</f>
        <v>0.7</v>
      </c>
      <c r="AM117" s="786">
        <f>AVERAGE(AL117:AL119)</f>
        <v>0.26666666666666666</v>
      </c>
      <c r="AN117" s="509">
        <f t="shared" si="6"/>
        <v>0.26666666666666666</v>
      </c>
      <c r="AO117" s="506">
        <f>+'[1]Plan. Actualiza. Document'!AE28/'[1]Plan. Actualiza. Document'!F28</f>
        <v>0</v>
      </c>
      <c r="AP117" s="507">
        <f>+'[1]Plan. Actualiza. Document'!AH28/'[1]Plan. Actualiza. Document'!F28</f>
        <v>0</v>
      </c>
      <c r="AQ117" s="508">
        <f>+'[1]Plan. Actualiza. Document'!AJ28</f>
        <v>0</v>
      </c>
      <c r="AR117" s="771">
        <f>AVERAGE(AQ117:AQ119)</f>
        <v>0</v>
      </c>
      <c r="AS117" s="495">
        <f t="shared" si="8"/>
        <v>0</v>
      </c>
      <c r="AT117" s="506">
        <f>+'[1]Plan. Actualiza. Document'!AP28/'[1]Plan. Actualiza. Document'!F28</f>
        <v>0</v>
      </c>
      <c r="AU117" s="507">
        <f>+'[1]Plan. Actualiza. Document'!AS28/'[1]Plan. Actualiza. Document'!F28</f>
        <v>0</v>
      </c>
      <c r="AV117" s="508">
        <f>+'[1]Plan. Actualiza. Document'!AU28</f>
        <v>0</v>
      </c>
      <c r="AW117" s="771">
        <f>AVERAGE(AV117:AV119)</f>
        <v>0</v>
      </c>
      <c r="AX117" s="479">
        <f t="shared" si="10"/>
        <v>0</v>
      </c>
      <c r="AY117" s="429">
        <f t="shared" si="4"/>
        <v>0.7</v>
      </c>
      <c r="AZ117" s="774" t="s">
        <v>645</v>
      </c>
      <c r="BA117" s="109" t="str">
        <f t="shared" si="3"/>
        <v xml:space="preserve"> </v>
      </c>
    </row>
    <row r="118" spans="2:53" ht="360">
      <c r="B118" s="1096"/>
      <c r="C118" s="848"/>
      <c r="D118" s="810"/>
      <c r="E118" s="853"/>
      <c r="F118" s="788"/>
      <c r="G118" s="788"/>
      <c r="H118" s="788"/>
      <c r="I118" s="788"/>
      <c r="J118" s="788"/>
      <c r="K118" s="788"/>
      <c r="L118" s="788"/>
      <c r="M118" s="788"/>
      <c r="N118" s="788"/>
      <c r="O118" s="788"/>
      <c r="P118" s="788"/>
      <c r="Q118" s="788"/>
      <c r="R118" s="504" t="s">
        <v>646</v>
      </c>
      <c r="S118" s="421" t="s">
        <v>647</v>
      </c>
      <c r="T118" s="421" t="s">
        <v>648</v>
      </c>
      <c r="U118" s="504" t="s">
        <v>649</v>
      </c>
      <c r="V118" s="779"/>
      <c r="W118" s="779"/>
      <c r="X118" s="779"/>
      <c r="Y118" s="779"/>
      <c r="Z118" s="779"/>
      <c r="AA118" s="781"/>
      <c r="AB118" s="421" t="s">
        <v>650</v>
      </c>
      <c r="AC118" s="444" t="s">
        <v>651</v>
      </c>
      <c r="AD118" s="444" t="s">
        <v>652</v>
      </c>
      <c r="AE118" s="444" t="s">
        <v>173</v>
      </c>
      <c r="AF118" s="484">
        <v>1</v>
      </c>
      <c r="AG118" s="423">
        <v>0</v>
      </c>
      <c r="AH118" s="783"/>
      <c r="AI118" s="785"/>
      <c r="AJ118" s="510">
        <f>+'[1]Plan. Actualiza. Document'!T29/'[1]Plan. Actualiza. Document'!F29</f>
        <v>0</v>
      </c>
      <c r="AK118" s="511">
        <f>+'[1]Plan. Actualiza. Document'!W29/'[1]Plan. Actualiza. Document'!F29</f>
        <v>0</v>
      </c>
      <c r="AL118" s="512">
        <f>+'[1]Plan. Actualiza. Document'!Y29</f>
        <v>0</v>
      </c>
      <c r="AM118" s="772"/>
      <c r="AN118" s="513"/>
      <c r="AO118" s="510">
        <f>+'[1]Plan. Actualiza. Document'!AE29/'[1]Plan. Actualiza. Document'!F29</f>
        <v>0</v>
      </c>
      <c r="AP118" s="511">
        <f>+'[1]Plan. Actualiza. Document'!AH29/'[1]Plan. Actualiza. Document'!F29</f>
        <v>0</v>
      </c>
      <c r="AQ118" s="512">
        <f>+'[1]Plan. Actualiza. Document'!AJ29</f>
        <v>0</v>
      </c>
      <c r="AR118" s="772"/>
      <c r="AS118" s="513"/>
      <c r="AT118" s="510">
        <f>+'[1]Plan. Actualiza. Document'!AP29/'[1]Plan. Actualiza. Document'!F29</f>
        <v>0</v>
      </c>
      <c r="AU118" s="511">
        <f>+'[1]Plan. Actualiza. Document'!AS29/'[1]Plan. Actualiza. Document'!F29</f>
        <v>0</v>
      </c>
      <c r="AV118" s="512">
        <f>+'[1]Plan. Actualiza. Document'!AU29</f>
        <v>0</v>
      </c>
      <c r="AW118" s="772"/>
      <c r="AX118" s="514"/>
      <c r="AY118" s="429">
        <f t="shared" si="4"/>
        <v>0</v>
      </c>
      <c r="AZ118" s="775"/>
      <c r="BA118" s="109" t="str">
        <f t="shared" si="3"/>
        <v xml:space="preserve"> </v>
      </c>
    </row>
    <row r="119" spans="2:53" ht="345.75" thickBot="1">
      <c r="B119" s="1096"/>
      <c r="C119" s="848"/>
      <c r="D119" s="810"/>
      <c r="E119" s="831"/>
      <c r="F119" s="788"/>
      <c r="G119" s="788"/>
      <c r="H119" s="788"/>
      <c r="I119" s="788"/>
      <c r="J119" s="788"/>
      <c r="K119" s="788"/>
      <c r="L119" s="788"/>
      <c r="M119" s="788"/>
      <c r="N119" s="788"/>
      <c r="O119" s="788"/>
      <c r="P119" s="788"/>
      <c r="Q119" s="788"/>
      <c r="R119" s="515" t="s">
        <v>653</v>
      </c>
      <c r="S119" s="417" t="s">
        <v>654</v>
      </c>
      <c r="T119" s="417" t="s">
        <v>655</v>
      </c>
      <c r="U119" s="417" t="s">
        <v>656</v>
      </c>
      <c r="V119" s="779"/>
      <c r="W119" s="779"/>
      <c r="X119" s="779"/>
      <c r="Y119" s="779"/>
      <c r="Z119" s="779"/>
      <c r="AA119" s="781"/>
      <c r="AB119" s="516" t="s">
        <v>657</v>
      </c>
      <c r="AC119" s="488" t="s">
        <v>658</v>
      </c>
      <c r="AD119" s="488" t="s">
        <v>659</v>
      </c>
      <c r="AE119" s="488" t="s">
        <v>173</v>
      </c>
      <c r="AF119" s="488">
        <v>1</v>
      </c>
      <c r="AG119" s="423">
        <v>0</v>
      </c>
      <c r="AH119" s="783"/>
      <c r="AI119" s="785"/>
      <c r="AJ119" s="517">
        <f>+'[1]Plan. Actualiza. Document'!T30/'[1]Plan. Actualiza. Document'!F30</f>
        <v>0</v>
      </c>
      <c r="AK119" s="518">
        <f>+'[1]Plan. Actualiza. Document'!W30/'[1]Plan. Actualiza. Document'!F30</f>
        <v>0.1</v>
      </c>
      <c r="AL119" s="519">
        <f>+'[1]Plan. Actualiza. Document'!Y30</f>
        <v>0.1</v>
      </c>
      <c r="AM119" s="773"/>
      <c r="AN119" s="513"/>
      <c r="AO119" s="517">
        <f>+'[1]Plan. Actualiza. Document'!AE30/'[1]Plan. Actualiza. Document'!F30</f>
        <v>0</v>
      </c>
      <c r="AP119" s="518">
        <f>+'[1]Plan. Actualiza. Document'!AH30/'[1]Plan. Actualiza. Document'!F30</f>
        <v>0</v>
      </c>
      <c r="AQ119" s="519">
        <f>+'[1]Plan. Actualiza. Document'!AJ30</f>
        <v>0</v>
      </c>
      <c r="AR119" s="773"/>
      <c r="AS119" s="513"/>
      <c r="AT119" s="517">
        <f>+'[1]Plan. Actualiza. Document'!AP30/'[1]Plan. Actualiza. Document'!F30</f>
        <v>0</v>
      </c>
      <c r="AU119" s="518">
        <f>+'[1]Plan. Actualiza. Document'!AS30/'[1]Plan. Actualiza. Document'!F30</f>
        <v>0</v>
      </c>
      <c r="AV119" s="519">
        <f>+'[1]Plan. Actualiza. Document'!AU30</f>
        <v>0</v>
      </c>
      <c r="AW119" s="773"/>
      <c r="AX119" s="514"/>
      <c r="AY119" s="429">
        <f t="shared" si="4"/>
        <v>0.1</v>
      </c>
      <c r="AZ119" s="775"/>
      <c r="BA119" s="109" t="str">
        <f t="shared" si="3"/>
        <v xml:space="preserve"> </v>
      </c>
    </row>
    <row r="120" spans="2:53" ht="225.75" customHeight="1" thickBot="1">
      <c r="B120" s="1096"/>
      <c r="C120" s="848"/>
      <c r="D120" s="810"/>
      <c r="E120" s="776" t="s">
        <v>100</v>
      </c>
      <c r="F120" s="769"/>
      <c r="G120" s="769"/>
      <c r="H120" s="769"/>
      <c r="I120" s="769"/>
      <c r="J120" s="769"/>
      <c r="K120" s="769"/>
      <c r="L120" s="769"/>
      <c r="M120" s="769"/>
      <c r="N120" s="769"/>
      <c r="O120" s="769"/>
      <c r="P120" s="769"/>
      <c r="Q120" s="769" t="s">
        <v>160</v>
      </c>
      <c r="R120" s="761" t="s">
        <v>660</v>
      </c>
      <c r="S120" s="761" t="s">
        <v>661</v>
      </c>
      <c r="T120" s="761" t="s">
        <v>662</v>
      </c>
      <c r="U120" s="761" t="s">
        <v>663</v>
      </c>
      <c r="V120" s="761" t="s">
        <v>100</v>
      </c>
      <c r="W120" s="760" t="s">
        <v>640</v>
      </c>
      <c r="X120" s="760" t="s">
        <v>167</v>
      </c>
      <c r="Y120" s="760" t="s">
        <v>641</v>
      </c>
      <c r="Z120" s="760"/>
      <c r="AA120" s="762" t="s">
        <v>101</v>
      </c>
      <c r="AB120" s="764" t="s">
        <v>664</v>
      </c>
      <c r="AC120" s="488" t="s">
        <v>665</v>
      </c>
      <c r="AD120" s="488" t="s">
        <v>666</v>
      </c>
      <c r="AE120" s="488" t="s">
        <v>667</v>
      </c>
      <c r="AF120" s="488">
        <v>1</v>
      </c>
      <c r="AG120" s="423">
        <v>0</v>
      </c>
      <c r="AH120" s="766" t="s">
        <v>160</v>
      </c>
      <c r="AI120" s="754"/>
      <c r="AJ120" s="490">
        <f>+'[1]Plan. Sostenibili. Larg. Plazo'!T28/'[1]Plan. Sostenibili. Larg. Plazo'!F28</f>
        <v>0</v>
      </c>
      <c r="AK120" s="491">
        <f>+'[1]Plan. Sostenibili. Larg. Plazo'!W28/'[1]Plan. Sostenibili. Larg. Plazo'!F28</f>
        <v>44230</v>
      </c>
      <c r="AL120" s="494">
        <f>+'[1]Plan. Sostenibili. Larg. Plazo'!Y28</f>
        <v>0</v>
      </c>
      <c r="AM120" s="756">
        <f>AVERAGE(AL120:AL125)</f>
        <v>1.9999999999999997E-2</v>
      </c>
      <c r="AN120" s="478">
        <f>+AM120</f>
        <v>1.9999999999999997E-2</v>
      </c>
      <c r="AO120" s="490">
        <f>+'[1]Plan. Sostenibili. Larg. Plazo'!AE28/'[1]Plan. Sostenibili. Larg. Plazo'!F28</f>
        <v>0.5</v>
      </c>
      <c r="AP120" s="491">
        <f>+'[1]Plan. Sostenibili. Larg. Plazo'!AH28/'[1]Plan. Sostenibili. Larg. Plazo'!F28</f>
        <v>0</v>
      </c>
      <c r="AQ120" s="494">
        <f>+'[1]Plan. Sostenibili. Larg. Plazo'!AJ28</f>
        <v>0.5</v>
      </c>
      <c r="AR120" s="756">
        <f>AVERAGE(AQ120:AQ125)</f>
        <v>0.48500000000000004</v>
      </c>
      <c r="AS120" s="478">
        <f>+AR120</f>
        <v>0.48500000000000004</v>
      </c>
      <c r="AT120" s="490">
        <f>+'[1]Plan. Sostenibili. Larg. Plazo'!AP28/'[1]Plan. Sostenibili. Larg. Plazo'!F28</f>
        <v>0</v>
      </c>
      <c r="AU120" s="491">
        <f>+'[1]Plan. Sostenibili. Larg. Plazo'!AS28/'[1]Plan. Sostenibili. Larg. Plazo'!F28</f>
        <v>0</v>
      </c>
      <c r="AV120" s="494">
        <f>+'[1]Plan. Sostenibili. Larg. Plazo'!AU28</f>
        <v>0</v>
      </c>
      <c r="AW120" s="756">
        <f>AVERAGE(AV120:AV125)</f>
        <v>0</v>
      </c>
      <c r="AX120" s="473">
        <f>+AW120</f>
        <v>0</v>
      </c>
      <c r="AY120" s="429">
        <f t="shared" si="4"/>
        <v>0.5</v>
      </c>
      <c r="AZ120" s="758" t="s">
        <v>668</v>
      </c>
      <c r="BA120" s="109" t="str">
        <f t="shared" si="3"/>
        <v xml:space="preserve"> </v>
      </c>
    </row>
    <row r="121" spans="2:53" ht="120" customHeight="1">
      <c r="B121" s="1096"/>
      <c r="C121" s="848"/>
      <c r="D121" s="810"/>
      <c r="E121" s="776"/>
      <c r="F121" s="769"/>
      <c r="G121" s="769"/>
      <c r="H121" s="769"/>
      <c r="I121" s="769"/>
      <c r="J121" s="769"/>
      <c r="K121" s="769"/>
      <c r="L121" s="769"/>
      <c r="M121" s="769"/>
      <c r="N121" s="769"/>
      <c r="O121" s="769"/>
      <c r="P121" s="769"/>
      <c r="Q121" s="769"/>
      <c r="R121" s="768"/>
      <c r="S121" s="768"/>
      <c r="T121" s="768"/>
      <c r="U121" s="768"/>
      <c r="V121" s="768"/>
      <c r="W121" s="760"/>
      <c r="X121" s="760"/>
      <c r="Y121" s="760"/>
      <c r="Z121" s="760"/>
      <c r="AA121" s="763"/>
      <c r="AB121" s="765"/>
      <c r="AC121" s="488" t="s">
        <v>669</v>
      </c>
      <c r="AD121" s="488" t="s">
        <v>670</v>
      </c>
      <c r="AE121" s="488" t="s">
        <v>667</v>
      </c>
      <c r="AF121" s="488">
        <v>1</v>
      </c>
      <c r="AG121" s="423">
        <v>0</v>
      </c>
      <c r="AH121" s="767"/>
      <c r="AI121" s="755"/>
      <c r="AJ121" s="510">
        <f>+'[1]Plan. Sostenibili. Larg. Plazo'!T29/'[1]Plan. Sostenibili. Larg. Plazo'!F29</f>
        <v>0</v>
      </c>
      <c r="AK121" s="511">
        <f>+'[1]Plan. Sostenibili. Larg. Plazo'!W29/'[1]Plan. Sostenibili. Larg. Plazo'!F29</f>
        <v>44230</v>
      </c>
      <c r="AL121" s="512">
        <f>+'[1]Plan. Sostenibili. Larg. Plazo'!Y29</f>
        <v>0.11</v>
      </c>
      <c r="AM121" s="757"/>
      <c r="AN121" s="513"/>
      <c r="AO121" s="510">
        <f>+'[1]Plan. Sostenibili. Larg. Plazo'!AE29/'[1]Plan. Sostenibili. Larg. Plazo'!F29</f>
        <v>0.08</v>
      </c>
      <c r="AP121" s="511">
        <f>+'[1]Plan. Sostenibili. Larg. Plazo'!AH29/'[1]Plan. Sostenibili. Larg. Plazo'!F29</f>
        <v>0.5</v>
      </c>
      <c r="AQ121" s="512">
        <f>+'[1]Plan. Sostenibili. Larg. Plazo'!AJ29</f>
        <v>0.57999999999999996</v>
      </c>
      <c r="AR121" s="757"/>
      <c r="AS121" s="513"/>
      <c r="AT121" s="510">
        <f>+'[1]Plan. Sostenibili. Larg. Plazo'!AP29/'[1]Plan. Sostenibili. Larg. Plazo'!F29</f>
        <v>0</v>
      </c>
      <c r="AU121" s="511">
        <f>+'[1]Plan. Sostenibili. Larg. Plazo'!AS29/'[1]Plan. Sostenibili. Larg. Plazo'!F29</f>
        <v>0</v>
      </c>
      <c r="AV121" s="512">
        <f>+'[1]Plan. Sostenibili. Larg. Plazo'!AU29</f>
        <v>0</v>
      </c>
      <c r="AW121" s="757"/>
      <c r="AX121" s="514"/>
      <c r="AY121" s="429">
        <f t="shared" si="4"/>
        <v>0.69</v>
      </c>
      <c r="AZ121" s="758"/>
      <c r="BA121" s="109" t="str">
        <f t="shared" si="3"/>
        <v xml:space="preserve"> </v>
      </c>
    </row>
    <row r="122" spans="2:53" ht="210" customHeight="1">
      <c r="B122" s="1096"/>
      <c r="C122" s="848"/>
      <c r="D122" s="810"/>
      <c r="E122" s="776"/>
      <c r="F122" s="769"/>
      <c r="G122" s="769"/>
      <c r="H122" s="769"/>
      <c r="I122" s="769"/>
      <c r="J122" s="769"/>
      <c r="K122" s="769"/>
      <c r="L122" s="769"/>
      <c r="M122" s="769"/>
      <c r="N122" s="769"/>
      <c r="O122" s="769"/>
      <c r="P122" s="769"/>
      <c r="Q122" s="769"/>
      <c r="R122" s="768"/>
      <c r="S122" s="768"/>
      <c r="T122" s="768"/>
      <c r="U122" s="768"/>
      <c r="V122" s="768"/>
      <c r="W122" s="760" t="s">
        <v>671</v>
      </c>
      <c r="X122" s="760" t="s">
        <v>167</v>
      </c>
      <c r="Y122" s="760" t="s">
        <v>672</v>
      </c>
      <c r="Z122" s="760"/>
      <c r="AA122" s="763"/>
      <c r="AB122" s="765"/>
      <c r="AC122" s="488" t="s">
        <v>673</v>
      </c>
      <c r="AD122" s="488" t="s">
        <v>674</v>
      </c>
      <c r="AE122" s="488" t="s">
        <v>667</v>
      </c>
      <c r="AF122" s="488">
        <v>3</v>
      </c>
      <c r="AG122" s="423">
        <v>0</v>
      </c>
      <c r="AH122" s="767"/>
      <c r="AI122" s="755"/>
      <c r="AJ122" s="510">
        <f>+'[1]Plan. Sostenibili. Larg. Plazo'!T30/'[1]Plan. Sostenibili. Larg. Plazo'!F30</f>
        <v>0</v>
      </c>
      <c r="AK122" s="511">
        <f>+'[1]Plan. Sostenibili. Larg. Plazo'!W30/'[1]Plan. Sostenibili. Larg. Plazo'!F30</f>
        <v>14743.333333333334</v>
      </c>
      <c r="AL122" s="512">
        <f>+'[1]Plan. Sostenibili. Larg. Plazo'!Y30</f>
        <v>0</v>
      </c>
      <c r="AM122" s="757"/>
      <c r="AN122" s="513"/>
      <c r="AO122" s="510">
        <f>+'[1]Plan. Sostenibili. Larg. Plazo'!AE30/'[1]Plan. Sostenibili. Larg. Plazo'!F30</f>
        <v>0.33333333333333331</v>
      </c>
      <c r="AP122" s="511">
        <f>+'[1]Plan. Sostenibili. Larg. Plazo'!AH30/'[1]Plan. Sostenibili. Larg. Plazo'!F30</f>
        <v>0.16666666666666666</v>
      </c>
      <c r="AQ122" s="512">
        <f>+'[1]Plan. Sostenibili. Larg. Plazo'!AJ30</f>
        <v>0.5</v>
      </c>
      <c r="AR122" s="757"/>
      <c r="AS122" s="513"/>
      <c r="AT122" s="510">
        <f>+'[1]Plan. Sostenibili. Larg. Plazo'!AP30/'[1]Plan. Sostenibili. Larg. Plazo'!F30</f>
        <v>0</v>
      </c>
      <c r="AU122" s="511">
        <f>+'[1]Plan. Sostenibili. Larg. Plazo'!AS30/'[1]Plan. Sostenibili. Larg. Plazo'!F30</f>
        <v>0</v>
      </c>
      <c r="AV122" s="512">
        <f>+'[1]Plan. Sostenibili. Larg. Plazo'!AU30</f>
        <v>0</v>
      </c>
      <c r="AW122" s="757"/>
      <c r="AX122" s="514"/>
      <c r="AY122" s="429">
        <f t="shared" si="4"/>
        <v>0.5</v>
      </c>
      <c r="AZ122" s="758"/>
      <c r="BA122" s="109" t="str">
        <f t="shared" si="3"/>
        <v xml:space="preserve"> </v>
      </c>
    </row>
    <row r="123" spans="2:53" ht="90" customHeight="1">
      <c r="B123" s="1096"/>
      <c r="C123" s="848"/>
      <c r="D123" s="810"/>
      <c r="E123" s="776"/>
      <c r="F123" s="769"/>
      <c r="G123" s="769"/>
      <c r="H123" s="769"/>
      <c r="I123" s="769"/>
      <c r="J123" s="769"/>
      <c r="K123" s="769"/>
      <c r="L123" s="769"/>
      <c r="M123" s="769"/>
      <c r="N123" s="769"/>
      <c r="O123" s="769"/>
      <c r="P123" s="769"/>
      <c r="Q123" s="769"/>
      <c r="R123" s="768"/>
      <c r="S123" s="768"/>
      <c r="T123" s="768"/>
      <c r="U123" s="768"/>
      <c r="V123" s="768"/>
      <c r="W123" s="760"/>
      <c r="X123" s="760"/>
      <c r="Y123" s="760"/>
      <c r="Z123" s="760"/>
      <c r="AA123" s="763"/>
      <c r="AB123" s="765"/>
      <c r="AC123" s="488" t="s">
        <v>675</v>
      </c>
      <c r="AD123" s="488" t="s">
        <v>676</v>
      </c>
      <c r="AE123" s="488" t="s">
        <v>667</v>
      </c>
      <c r="AF123" s="488">
        <v>3</v>
      </c>
      <c r="AG123" s="423">
        <v>0</v>
      </c>
      <c r="AH123" s="767"/>
      <c r="AI123" s="755"/>
      <c r="AJ123" s="510">
        <f>+'[1]Plan. Sostenibili. Larg. Plazo'!T31/'[1]Plan. Sostenibili. Larg. Plazo'!F31</f>
        <v>0</v>
      </c>
      <c r="AK123" s="511">
        <f>+'[1]Plan. Sostenibili. Larg. Plazo'!W31/'[1]Plan. Sostenibili. Larg. Plazo'!F31</f>
        <v>14743.333333333334</v>
      </c>
      <c r="AL123" s="512">
        <f>+'[1]Plan. Sostenibili. Larg. Plazo'!Y31</f>
        <v>3.3333333333333335E-3</v>
      </c>
      <c r="AM123" s="757"/>
      <c r="AN123" s="513"/>
      <c r="AO123" s="510">
        <f>+'[1]Plan. Sostenibili. Larg. Plazo'!AE31/'[1]Plan. Sostenibili. Larg. Plazo'!F31</f>
        <v>0.33333333333333331</v>
      </c>
      <c r="AP123" s="511">
        <f>+'[1]Plan. Sostenibili. Larg. Plazo'!AH31/'[1]Plan. Sostenibili. Larg. Plazo'!F31</f>
        <v>0.11</v>
      </c>
      <c r="AQ123" s="512">
        <f>+'[1]Plan. Sostenibili. Larg. Plazo'!AJ31</f>
        <v>0.44333333333333336</v>
      </c>
      <c r="AR123" s="757"/>
      <c r="AS123" s="513"/>
      <c r="AT123" s="510">
        <f>+'[1]Plan. Sostenibili. Larg. Plazo'!AP31/'[1]Plan. Sostenibili. Larg. Plazo'!F31</f>
        <v>0</v>
      </c>
      <c r="AU123" s="511">
        <f>+'[1]Plan. Sostenibili. Larg. Plazo'!AS31/'[1]Plan. Sostenibili. Larg. Plazo'!F31</f>
        <v>0</v>
      </c>
      <c r="AV123" s="512">
        <f>+'[1]Plan. Sostenibili. Larg. Plazo'!AU31</f>
        <v>0</v>
      </c>
      <c r="AW123" s="757"/>
      <c r="AX123" s="514"/>
      <c r="AY123" s="429">
        <f t="shared" si="4"/>
        <v>0.44666666666666671</v>
      </c>
      <c r="AZ123" s="758"/>
      <c r="BA123" s="109" t="str">
        <f t="shared" si="3"/>
        <v xml:space="preserve"> </v>
      </c>
    </row>
    <row r="124" spans="2:53" ht="45">
      <c r="B124" s="1096"/>
      <c r="C124" s="848"/>
      <c r="D124" s="810"/>
      <c r="E124" s="776"/>
      <c r="F124" s="769"/>
      <c r="G124" s="769"/>
      <c r="H124" s="769"/>
      <c r="I124" s="769"/>
      <c r="J124" s="769"/>
      <c r="K124" s="769"/>
      <c r="L124" s="769"/>
      <c r="M124" s="769"/>
      <c r="N124" s="769"/>
      <c r="O124" s="769"/>
      <c r="P124" s="769"/>
      <c r="Q124" s="769"/>
      <c r="R124" s="768"/>
      <c r="S124" s="768"/>
      <c r="T124" s="768"/>
      <c r="U124" s="768"/>
      <c r="V124" s="768"/>
      <c r="W124" s="760"/>
      <c r="X124" s="760"/>
      <c r="Y124" s="760"/>
      <c r="Z124" s="760"/>
      <c r="AA124" s="763"/>
      <c r="AB124" s="765"/>
      <c r="AC124" s="488" t="s">
        <v>677</v>
      </c>
      <c r="AD124" s="488" t="s">
        <v>678</v>
      </c>
      <c r="AE124" s="488" t="s">
        <v>667</v>
      </c>
      <c r="AF124" s="488">
        <v>3</v>
      </c>
      <c r="AG124" s="423">
        <v>0</v>
      </c>
      <c r="AH124" s="767"/>
      <c r="AI124" s="755"/>
      <c r="AJ124" s="510">
        <f>+'[1]Plan. Sostenibili. Larg. Plazo'!T32/'[1]Plan. Sostenibili. Larg. Plazo'!F32</f>
        <v>0</v>
      </c>
      <c r="AK124" s="511">
        <f>+'[1]Plan. Sostenibili. Larg. Plazo'!W32/'[1]Plan. Sostenibili. Larg. Plazo'!F32</f>
        <v>14743.333333333334</v>
      </c>
      <c r="AL124" s="512">
        <f>+'[1]Plan. Sostenibili. Larg. Plazo'!Y32</f>
        <v>3.3333333333333335E-3</v>
      </c>
      <c r="AM124" s="757"/>
      <c r="AN124" s="513"/>
      <c r="AO124" s="510">
        <f>+'[1]Plan. Sostenibili. Larg. Plazo'!AE32/'[1]Plan. Sostenibili. Larg. Plazo'!F32</f>
        <v>0.33333333333333331</v>
      </c>
      <c r="AP124" s="511">
        <f>+'[1]Plan. Sostenibili. Larg. Plazo'!AH32/'[1]Plan. Sostenibili. Larg. Plazo'!F32</f>
        <v>0.11</v>
      </c>
      <c r="AQ124" s="512">
        <f>+'[1]Plan. Sostenibili. Larg. Plazo'!AJ32</f>
        <v>0.44333333333333336</v>
      </c>
      <c r="AR124" s="757"/>
      <c r="AS124" s="513"/>
      <c r="AT124" s="510">
        <f>+'[1]Plan. Sostenibili. Larg. Plazo'!AP32/'[1]Plan. Sostenibili. Larg. Plazo'!F32</f>
        <v>0</v>
      </c>
      <c r="AU124" s="511">
        <f>+'[1]Plan. Sostenibili. Larg. Plazo'!AS32/'[1]Plan. Sostenibili. Larg. Plazo'!F32</f>
        <v>0</v>
      </c>
      <c r="AV124" s="512">
        <f>+'[1]Plan. Sostenibili. Larg. Plazo'!AU32</f>
        <v>0</v>
      </c>
      <c r="AW124" s="757"/>
      <c r="AX124" s="514"/>
      <c r="AY124" s="429">
        <f t="shared" si="4"/>
        <v>0.44666666666666671</v>
      </c>
      <c r="AZ124" s="758"/>
      <c r="BA124" s="109" t="str">
        <f t="shared" si="3"/>
        <v xml:space="preserve"> </v>
      </c>
    </row>
    <row r="125" spans="2:53" ht="45">
      <c r="B125" s="1097"/>
      <c r="C125" s="849"/>
      <c r="D125" s="762"/>
      <c r="E125" s="777"/>
      <c r="F125" s="770"/>
      <c r="G125" s="770"/>
      <c r="H125" s="770"/>
      <c r="I125" s="770"/>
      <c r="J125" s="770"/>
      <c r="K125" s="770"/>
      <c r="L125" s="770"/>
      <c r="M125" s="770"/>
      <c r="N125" s="770"/>
      <c r="O125" s="770"/>
      <c r="P125" s="770"/>
      <c r="Q125" s="770"/>
      <c r="R125" s="768"/>
      <c r="S125" s="768"/>
      <c r="T125" s="768"/>
      <c r="U125" s="768"/>
      <c r="V125" s="768"/>
      <c r="W125" s="761"/>
      <c r="X125" s="761"/>
      <c r="Y125" s="761"/>
      <c r="Z125" s="761"/>
      <c r="AA125" s="763"/>
      <c r="AB125" s="765"/>
      <c r="AC125" s="526" t="s">
        <v>679</v>
      </c>
      <c r="AD125" s="526" t="s">
        <v>680</v>
      </c>
      <c r="AE125" s="526" t="s">
        <v>667</v>
      </c>
      <c r="AF125" s="526">
        <v>3</v>
      </c>
      <c r="AG125" s="527">
        <v>0</v>
      </c>
      <c r="AH125" s="767"/>
      <c r="AI125" s="755"/>
      <c r="AJ125" s="517">
        <f>+'[1]Plan. Sostenibili. Larg. Plazo'!T33/'[1]Plan. Sostenibili. Larg. Plazo'!F33</f>
        <v>0</v>
      </c>
      <c r="AK125" s="518">
        <f>+'[1]Plan. Sostenibili. Larg. Plazo'!W33/'[1]Plan. Sostenibili. Larg. Plazo'!F33</f>
        <v>14743.333333333334</v>
      </c>
      <c r="AL125" s="519">
        <f>+'[1]Plan. Sostenibili. Larg. Plazo'!Y33</f>
        <v>3.3333333333333335E-3</v>
      </c>
      <c r="AM125" s="757"/>
      <c r="AN125" s="513"/>
      <c r="AO125" s="517">
        <f>+'[1]Plan. Sostenibili. Larg. Plazo'!AE33/'[1]Plan. Sostenibili. Larg. Plazo'!F33</f>
        <v>0.33333333333333331</v>
      </c>
      <c r="AP125" s="518">
        <f>+'[1]Plan. Sostenibili. Larg. Plazo'!AH33/'[1]Plan. Sostenibili. Larg. Plazo'!F33</f>
        <v>0.11</v>
      </c>
      <c r="AQ125" s="519">
        <f>+'[1]Plan. Sostenibili. Larg. Plazo'!AJ33</f>
        <v>0.44333333333333336</v>
      </c>
      <c r="AR125" s="757"/>
      <c r="AS125" s="513"/>
      <c r="AT125" s="517">
        <f>+'[1]Plan. Sostenibili. Larg. Plazo'!AP33/'[1]Plan. Sostenibili. Larg. Plazo'!F33</f>
        <v>0</v>
      </c>
      <c r="AU125" s="518">
        <f>+'[1]Plan. Sostenibili. Larg. Plazo'!AS33/'[1]Plan. Sostenibili. Larg. Plazo'!F33</f>
        <v>0</v>
      </c>
      <c r="AV125" s="519">
        <f>+'[1]Plan. Sostenibili. Larg. Plazo'!AU33</f>
        <v>0</v>
      </c>
      <c r="AW125" s="757"/>
      <c r="AX125" s="514"/>
      <c r="AY125" s="528">
        <f t="shared" si="4"/>
        <v>0.44666666666666671</v>
      </c>
      <c r="AZ125" s="759"/>
      <c r="BA125" s="109" t="str">
        <f t="shared" si="3"/>
        <v xml:space="preserve"> </v>
      </c>
    </row>
    <row r="126" spans="2:53">
      <c r="B126" s="534"/>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4"/>
      <c r="AY126" s="534"/>
      <c r="AZ126" s="534"/>
    </row>
    <row r="127" spans="2:53" s="100" customFormat="1" ht="15.75" customHeight="1">
      <c r="B127" s="530"/>
      <c r="C127" s="531"/>
      <c r="D127" s="531"/>
      <c r="E127" s="532"/>
      <c r="F127" s="531"/>
      <c r="G127" s="12"/>
      <c r="H127" s="12"/>
      <c r="I127" s="12"/>
      <c r="J127" s="12"/>
      <c r="K127" s="12"/>
      <c r="L127" s="12"/>
      <c r="M127" s="12"/>
      <c r="N127" s="12"/>
      <c r="O127" s="12"/>
      <c r="P127" s="12"/>
      <c r="Q127" s="12"/>
      <c r="R127" s="533"/>
      <c r="S127" s="12"/>
      <c r="T127" s="12"/>
      <c r="U127" s="12"/>
      <c r="V127" s="12"/>
      <c r="W127" s="12"/>
      <c r="X127" s="12"/>
      <c r="Y127" s="12"/>
      <c r="Z127" s="12"/>
      <c r="AA127" s="12"/>
      <c r="AB127" s="12"/>
      <c r="AC127" s="12"/>
      <c r="AD127" s="12"/>
      <c r="AE127" s="13"/>
      <c r="AF127" s="13"/>
      <c r="AG127" s="12"/>
      <c r="AH127" s="14"/>
      <c r="AI127" s="12"/>
      <c r="AJ127" s="12"/>
      <c r="AK127" s="12"/>
      <c r="AL127" s="12"/>
      <c r="AM127" s="12"/>
      <c r="AN127" s="12"/>
      <c r="AO127" s="12"/>
      <c r="AP127" s="12"/>
      <c r="AQ127" s="12"/>
      <c r="AR127" s="12"/>
      <c r="AS127" s="12"/>
      <c r="AT127" s="12"/>
      <c r="AU127" s="12"/>
      <c r="AV127" s="12"/>
      <c r="AW127" s="12"/>
      <c r="AX127" s="12"/>
      <c r="AY127" s="12"/>
      <c r="AZ127" s="12"/>
    </row>
    <row r="128" spans="2:53" s="100" customFormat="1" ht="15.75" customHeight="1">
      <c r="B128" s="530" t="s">
        <v>102</v>
      </c>
      <c r="C128" s="531"/>
      <c r="D128" s="531"/>
      <c r="E128" s="746"/>
      <c r="F128" s="747"/>
      <c r="G128" s="747"/>
      <c r="H128" s="747"/>
      <c r="I128" s="747"/>
      <c r="J128" s="747"/>
      <c r="K128" s="747"/>
      <c r="L128" s="747"/>
      <c r="M128" s="12"/>
      <c r="N128" s="12"/>
      <c r="O128" s="12"/>
      <c r="P128" s="12"/>
      <c r="Q128" s="12"/>
      <c r="R128" s="533"/>
      <c r="S128" s="12"/>
      <c r="T128" s="12"/>
      <c r="U128" s="12"/>
      <c r="V128" s="12"/>
      <c r="W128" s="12"/>
      <c r="X128" s="12"/>
      <c r="Y128" s="12"/>
      <c r="Z128" s="12"/>
      <c r="AA128" s="12"/>
      <c r="AB128" s="12"/>
      <c r="AC128" s="12"/>
      <c r="AD128" s="12"/>
      <c r="AE128" s="13"/>
      <c r="AF128" s="13"/>
      <c r="AG128" s="12"/>
      <c r="AH128" s="14"/>
      <c r="AI128" s="12"/>
      <c r="AJ128" s="12"/>
      <c r="AK128" s="12"/>
      <c r="AL128" s="12"/>
      <c r="AM128" s="12"/>
      <c r="AN128" s="12"/>
      <c r="AO128" s="12"/>
      <c r="AP128" s="12"/>
      <c r="AQ128" s="12"/>
      <c r="AR128" s="12"/>
      <c r="AS128" s="12"/>
      <c r="AT128" s="12"/>
      <c r="AU128" s="12"/>
      <c r="AV128" s="12"/>
      <c r="AW128" s="12"/>
      <c r="AX128" s="15"/>
      <c r="AY128" s="12"/>
      <c r="AZ128" s="529"/>
    </row>
    <row r="129" spans="2:52" s="100" customFormat="1" ht="15.75" customHeight="1">
      <c r="B129" s="530" t="s">
        <v>103</v>
      </c>
      <c r="C129" s="531"/>
      <c r="D129" s="531"/>
      <c r="E129" s="748" t="s">
        <v>23</v>
      </c>
      <c r="F129" s="749"/>
      <c r="G129" s="749"/>
      <c r="H129" s="749"/>
      <c r="I129" s="749"/>
      <c r="J129" s="749"/>
      <c r="K129" s="749"/>
      <c r="L129" s="749"/>
      <c r="M129" s="749"/>
      <c r="N129" s="12"/>
      <c r="O129" s="12"/>
      <c r="P129" s="12"/>
      <c r="Q129" s="12"/>
      <c r="R129" s="533" t="s">
        <v>104</v>
      </c>
      <c r="S129" s="12"/>
      <c r="T129" s="12"/>
      <c r="U129" s="12"/>
      <c r="V129" s="12"/>
      <c r="W129" s="12"/>
      <c r="X129" s="12"/>
      <c r="Y129" s="12"/>
      <c r="Z129" s="12"/>
      <c r="AA129" s="12"/>
      <c r="AB129" s="12"/>
      <c r="AC129" s="12"/>
      <c r="AD129" s="12"/>
      <c r="AE129" s="13"/>
      <c r="AF129" s="13"/>
      <c r="AG129" s="12"/>
      <c r="AH129" s="14"/>
      <c r="AI129" s="12"/>
      <c r="AJ129" s="12"/>
      <c r="AK129" s="12"/>
      <c r="AL129" s="12"/>
      <c r="AM129" s="12"/>
      <c r="AN129" s="12"/>
      <c r="AO129" s="12"/>
      <c r="AP129" s="12"/>
      <c r="AQ129" s="12"/>
      <c r="AR129" s="12"/>
      <c r="AS129" s="12"/>
      <c r="AT129" s="12"/>
      <c r="AU129" s="12"/>
      <c r="AV129" s="12"/>
      <c r="AW129" s="12"/>
      <c r="AX129" s="15"/>
      <c r="AY129" s="12"/>
      <c r="AZ129" s="12"/>
    </row>
    <row r="130" spans="2:52" s="100" customFormat="1" ht="15.75" customHeight="1">
      <c r="B130" s="530" t="s">
        <v>105</v>
      </c>
      <c r="C130" s="531"/>
      <c r="D130" s="531"/>
      <c r="E130" s="746" t="s">
        <v>106</v>
      </c>
      <c r="F130" s="747"/>
      <c r="G130" s="747"/>
      <c r="H130" s="747"/>
      <c r="I130" s="747"/>
      <c r="J130" s="747"/>
      <c r="K130" s="747"/>
      <c r="L130" s="747"/>
      <c r="M130" s="747"/>
      <c r="N130" s="12"/>
      <c r="O130" s="12"/>
      <c r="P130" s="12"/>
      <c r="Q130" s="12"/>
      <c r="R130" s="533"/>
      <c r="S130" s="12"/>
      <c r="T130" s="12"/>
      <c r="U130" s="12"/>
      <c r="V130" s="12"/>
      <c r="W130" s="12"/>
      <c r="X130" s="12"/>
      <c r="Y130" s="12"/>
      <c r="Z130" s="12"/>
      <c r="AA130" s="12"/>
      <c r="AB130" s="12"/>
      <c r="AC130" s="12"/>
      <c r="AD130" s="12"/>
      <c r="AE130" s="13"/>
      <c r="AF130" s="13"/>
      <c r="AG130" s="12"/>
      <c r="AH130" s="14"/>
      <c r="AI130" s="12"/>
      <c r="AJ130" s="12"/>
      <c r="AK130" s="12"/>
      <c r="AL130" s="12"/>
      <c r="AM130" s="12"/>
      <c r="AN130" s="12"/>
      <c r="AO130" s="12"/>
      <c r="AP130" s="12"/>
      <c r="AQ130" s="12"/>
      <c r="AR130" s="12"/>
      <c r="AS130" s="12"/>
      <c r="AT130" s="12"/>
      <c r="AU130" s="12"/>
      <c r="AV130" s="12"/>
      <c r="AW130" s="12"/>
      <c r="AX130" s="15"/>
      <c r="AY130" s="12"/>
      <c r="AZ130" s="529"/>
    </row>
    <row r="131" spans="2:52" s="100" customFormat="1" ht="15.75" customHeight="1">
      <c r="B131" s="530" t="s">
        <v>107</v>
      </c>
      <c r="C131" s="531"/>
      <c r="D131" s="531"/>
      <c r="E131" s="746" t="s">
        <v>108</v>
      </c>
      <c r="F131" s="747"/>
      <c r="G131" s="747"/>
      <c r="H131" s="747"/>
      <c r="I131" s="747"/>
      <c r="J131" s="747"/>
      <c r="K131" s="747"/>
      <c r="L131" s="747"/>
      <c r="M131" s="747"/>
      <c r="N131" s="12"/>
      <c r="O131" s="12"/>
      <c r="P131" s="12"/>
      <c r="Q131" s="12"/>
      <c r="R131" s="533"/>
      <c r="S131" s="12"/>
      <c r="T131" s="12"/>
      <c r="U131" s="12"/>
      <c r="V131" s="12"/>
      <c r="W131" s="12"/>
      <c r="X131" s="12"/>
      <c r="Y131" s="12"/>
      <c r="Z131" s="12"/>
      <c r="AA131" s="12"/>
      <c r="AB131" s="12"/>
      <c r="AC131" s="12"/>
      <c r="AD131" s="12"/>
      <c r="AE131" s="13"/>
      <c r="AF131" s="13"/>
      <c r="AG131" s="12"/>
      <c r="AH131" s="14"/>
      <c r="AI131" s="12"/>
      <c r="AJ131" s="12"/>
      <c r="AK131" s="12"/>
      <c r="AL131" s="12"/>
      <c r="AM131" s="12"/>
      <c r="AN131" s="12"/>
      <c r="AO131" s="12"/>
      <c r="AP131" s="12"/>
      <c r="AQ131" s="12"/>
      <c r="AR131" s="12"/>
      <c r="AS131" s="12"/>
      <c r="AT131" s="12"/>
      <c r="AU131" s="12"/>
      <c r="AV131" s="12"/>
      <c r="AW131" s="12"/>
      <c r="AX131" s="15"/>
      <c r="AY131" s="12"/>
      <c r="AZ131" s="12"/>
    </row>
    <row r="132" spans="2:52" s="100" customFormat="1" ht="15.75" customHeight="1">
      <c r="B132" s="530" t="s">
        <v>109</v>
      </c>
      <c r="C132" s="531"/>
      <c r="D132" s="531"/>
      <c r="E132" s="746" t="s">
        <v>110</v>
      </c>
      <c r="F132" s="747"/>
      <c r="G132" s="747"/>
      <c r="H132" s="747"/>
      <c r="I132" s="747"/>
      <c r="J132" s="747"/>
      <c r="K132" s="747"/>
      <c r="L132" s="747"/>
      <c r="M132" s="747"/>
      <c r="N132" s="12"/>
      <c r="O132" s="12"/>
      <c r="P132" s="12"/>
      <c r="Q132" s="12"/>
      <c r="R132" s="533"/>
      <c r="S132" s="12"/>
      <c r="T132" s="12"/>
      <c r="U132" s="12"/>
      <c r="V132" s="12"/>
      <c r="W132" s="12"/>
      <c r="X132" s="12"/>
      <c r="Y132" s="12"/>
      <c r="Z132" s="12"/>
      <c r="AA132" s="12"/>
      <c r="AB132" s="12"/>
      <c r="AC132" s="12"/>
      <c r="AD132" s="12"/>
      <c r="AE132" s="13"/>
      <c r="AF132" s="13"/>
      <c r="AG132" s="12"/>
      <c r="AH132" s="14"/>
      <c r="AI132" s="12"/>
      <c r="AJ132" s="12"/>
      <c r="AK132" s="12"/>
      <c r="AL132" s="12"/>
      <c r="AM132" s="12"/>
      <c r="AN132" s="12"/>
      <c r="AO132" s="12"/>
      <c r="AP132" s="12"/>
      <c r="AQ132" s="12"/>
      <c r="AR132" s="12"/>
      <c r="AS132" s="12"/>
      <c r="AT132" s="12"/>
      <c r="AU132" s="12"/>
      <c r="AV132" s="12"/>
      <c r="AW132" s="12"/>
      <c r="AX132" s="15"/>
      <c r="AY132" s="12"/>
      <c r="AZ132" s="529"/>
    </row>
    <row r="133" spans="2:52" s="100" customFormat="1" ht="15.75" customHeight="1">
      <c r="B133" s="530" t="s">
        <v>111</v>
      </c>
      <c r="C133" s="531"/>
      <c r="D133" s="531"/>
      <c r="E133" s="531"/>
      <c r="F133" s="531"/>
      <c r="G133" s="531"/>
      <c r="H133" s="531"/>
      <c r="I133" s="531"/>
      <c r="J133" s="531"/>
      <c r="K133" s="531"/>
      <c r="L133" s="531"/>
      <c r="M133" s="531"/>
      <c r="N133" s="12"/>
      <c r="O133" s="12"/>
      <c r="P133" s="12"/>
      <c r="Q133" s="12"/>
      <c r="R133" s="533"/>
      <c r="S133" s="12"/>
      <c r="T133" s="12"/>
      <c r="U133" s="12"/>
      <c r="V133" s="12"/>
      <c r="W133" s="12"/>
      <c r="X133" s="12"/>
      <c r="Y133" s="12"/>
      <c r="Z133" s="12"/>
      <c r="AA133" s="12"/>
      <c r="AB133" s="12"/>
      <c r="AC133" s="12"/>
      <c r="AD133" s="12"/>
      <c r="AE133" s="13"/>
      <c r="AF133" s="13"/>
      <c r="AG133" s="12"/>
      <c r="AH133" s="14"/>
      <c r="AI133" s="12"/>
      <c r="AJ133" s="12"/>
      <c r="AK133" s="12"/>
      <c r="AL133" s="12"/>
      <c r="AM133" s="12"/>
      <c r="AN133" s="12"/>
      <c r="AO133" s="12"/>
      <c r="AP133" s="12"/>
      <c r="AQ133" s="12"/>
      <c r="AR133" s="12"/>
      <c r="AS133" s="12"/>
      <c r="AT133" s="12"/>
      <c r="AU133" s="12"/>
      <c r="AV133" s="12"/>
      <c r="AW133" s="12"/>
      <c r="AX133" s="15"/>
      <c r="AY133" s="12"/>
      <c r="AZ133" s="12"/>
    </row>
    <row r="134" spans="2:52" s="100" customFormat="1" ht="15.75" customHeight="1">
      <c r="B134" s="530" t="s">
        <v>112</v>
      </c>
      <c r="C134" s="531"/>
      <c r="D134" s="531"/>
      <c r="E134" s="531"/>
      <c r="F134" s="531"/>
      <c r="G134" s="531"/>
      <c r="H134" s="531"/>
      <c r="I134" s="531"/>
      <c r="J134" s="531"/>
      <c r="K134" s="531"/>
      <c r="L134" s="531"/>
      <c r="M134" s="531"/>
      <c r="N134" s="12"/>
      <c r="O134" s="12"/>
      <c r="P134" s="12"/>
      <c r="Q134" s="12"/>
      <c r="R134" s="533"/>
      <c r="S134" s="12"/>
      <c r="T134" s="12"/>
      <c r="U134" s="12"/>
      <c r="V134" s="12"/>
      <c r="W134" s="12"/>
      <c r="X134" s="12"/>
      <c r="Y134" s="12"/>
      <c r="Z134" s="12"/>
      <c r="AA134" s="12"/>
      <c r="AB134" s="12"/>
      <c r="AC134" s="12"/>
      <c r="AD134" s="12"/>
      <c r="AE134" s="13"/>
      <c r="AF134" s="13"/>
      <c r="AG134" s="12"/>
      <c r="AH134" s="14"/>
      <c r="AI134" s="12"/>
      <c r="AJ134" s="12"/>
      <c r="AK134" s="12"/>
      <c r="AL134" s="12"/>
      <c r="AM134" s="12"/>
      <c r="AN134" s="12"/>
      <c r="AO134" s="12"/>
      <c r="AP134" s="12"/>
      <c r="AQ134" s="12"/>
      <c r="AR134" s="12"/>
      <c r="AS134" s="12"/>
      <c r="AT134" s="12"/>
      <c r="AU134" s="12"/>
      <c r="AV134" s="12"/>
      <c r="AW134" s="12"/>
      <c r="AX134" s="15"/>
      <c r="AY134" s="12"/>
      <c r="AZ134" s="529"/>
    </row>
    <row r="135" spans="2:52" s="100" customFormat="1" ht="15.75" customHeight="1">
      <c r="B135" s="530" t="s">
        <v>113</v>
      </c>
      <c r="C135" s="531"/>
      <c r="D135" s="531"/>
      <c r="E135" s="531"/>
      <c r="F135" s="531"/>
      <c r="G135" s="531"/>
      <c r="H135" s="531"/>
      <c r="I135" s="531"/>
      <c r="J135" s="531"/>
      <c r="K135" s="531"/>
      <c r="L135" s="531"/>
      <c r="M135" s="531"/>
      <c r="N135" s="12"/>
      <c r="O135" s="12"/>
      <c r="P135" s="12"/>
      <c r="Q135" s="12"/>
      <c r="R135" s="533"/>
      <c r="S135" s="12"/>
      <c r="T135" s="12"/>
      <c r="U135" s="12"/>
      <c r="V135" s="12"/>
      <c r="W135" s="12"/>
      <c r="X135" s="12"/>
      <c r="Y135" s="12"/>
      <c r="Z135" s="12"/>
      <c r="AA135" s="12"/>
      <c r="AB135" s="12"/>
      <c r="AC135" s="12"/>
      <c r="AD135" s="12"/>
      <c r="AE135" s="13"/>
      <c r="AF135" s="13"/>
      <c r="AG135" s="12"/>
      <c r="AH135" s="14"/>
      <c r="AI135" s="12"/>
      <c r="AJ135" s="12"/>
      <c r="AK135" s="12"/>
      <c r="AL135" s="12"/>
      <c r="AM135" s="12"/>
      <c r="AN135" s="12"/>
      <c r="AO135" s="12"/>
      <c r="AP135" s="12"/>
      <c r="AQ135" s="12"/>
      <c r="AR135" s="12"/>
      <c r="AS135" s="12"/>
      <c r="AT135" s="12"/>
      <c r="AU135" s="12"/>
      <c r="AV135" s="12"/>
      <c r="AW135" s="12"/>
      <c r="AX135" s="15"/>
      <c r="AY135" s="12"/>
      <c r="AZ135" s="12"/>
    </row>
    <row r="136" spans="2:52" s="100" customFormat="1" ht="15.75" customHeight="1">
      <c r="B136" s="530" t="s">
        <v>114</v>
      </c>
      <c r="C136" s="531"/>
      <c r="D136" s="531"/>
      <c r="E136" s="531"/>
      <c r="F136" s="531"/>
      <c r="G136" s="531"/>
      <c r="H136" s="531"/>
      <c r="I136" s="531"/>
      <c r="J136" s="531"/>
      <c r="K136" s="531"/>
      <c r="L136" s="531"/>
      <c r="M136" s="531"/>
      <c r="N136" s="12"/>
      <c r="O136" s="12"/>
      <c r="P136" s="12"/>
      <c r="Q136" s="12"/>
      <c r="R136" s="533"/>
      <c r="S136" s="12"/>
      <c r="T136" s="12"/>
      <c r="U136" s="12"/>
      <c r="V136" s="12"/>
      <c r="W136" s="12"/>
      <c r="X136" s="12"/>
      <c r="Y136" s="12"/>
      <c r="Z136" s="12"/>
      <c r="AA136" s="12"/>
      <c r="AB136" s="12"/>
      <c r="AC136" s="12"/>
      <c r="AD136" s="12"/>
      <c r="AE136" s="13"/>
      <c r="AF136" s="13"/>
      <c r="AG136" s="12"/>
      <c r="AH136" s="14"/>
      <c r="AI136" s="12"/>
      <c r="AJ136" s="12"/>
      <c r="AK136" s="12"/>
      <c r="AL136" s="12"/>
      <c r="AM136" s="12"/>
      <c r="AN136" s="12"/>
      <c r="AO136" s="12"/>
      <c r="AP136" s="12"/>
      <c r="AQ136" s="12"/>
      <c r="AR136" s="12"/>
      <c r="AS136" s="12"/>
      <c r="AT136" s="12"/>
      <c r="AU136" s="12"/>
      <c r="AV136" s="12"/>
      <c r="AW136" s="12"/>
      <c r="AX136" s="15"/>
      <c r="AY136" s="12"/>
      <c r="AZ136" s="529"/>
    </row>
    <row r="137" spans="2:52" s="100" customFormat="1" ht="15.75" customHeight="1">
      <c r="B137" s="530" t="s">
        <v>115</v>
      </c>
      <c r="C137" s="531"/>
      <c r="D137" s="531"/>
      <c r="E137" s="531"/>
      <c r="F137" s="531"/>
      <c r="G137" s="531"/>
      <c r="H137" s="531"/>
      <c r="I137" s="531"/>
      <c r="J137" s="531"/>
      <c r="K137" s="531"/>
      <c r="L137" s="531"/>
      <c r="M137" s="531"/>
      <c r="N137" s="12"/>
      <c r="O137" s="12"/>
      <c r="P137" s="12"/>
      <c r="Q137" s="12"/>
      <c r="R137" s="533"/>
      <c r="S137" s="12"/>
      <c r="T137" s="12"/>
      <c r="U137" s="12"/>
      <c r="V137" s="12"/>
      <c r="W137" s="12"/>
      <c r="X137" s="12"/>
      <c r="Y137" s="12"/>
      <c r="Z137" s="12"/>
      <c r="AA137" s="12"/>
      <c r="AB137" s="12"/>
      <c r="AC137" s="12"/>
      <c r="AD137" s="12"/>
      <c r="AE137" s="13"/>
      <c r="AF137" s="13"/>
      <c r="AG137" s="12"/>
      <c r="AH137" s="14"/>
      <c r="AI137" s="12"/>
      <c r="AJ137" s="12"/>
      <c r="AK137" s="12"/>
      <c r="AL137" s="12"/>
      <c r="AM137" s="12"/>
      <c r="AN137" s="12"/>
      <c r="AO137" s="12"/>
      <c r="AP137" s="12"/>
      <c r="AQ137" s="12"/>
      <c r="AR137" s="12"/>
      <c r="AS137" s="12"/>
      <c r="AT137" s="12"/>
      <c r="AU137" s="12"/>
      <c r="AV137" s="12"/>
      <c r="AW137" s="12"/>
      <c r="AX137" s="15"/>
      <c r="AY137" s="12"/>
      <c r="AZ137" s="12"/>
    </row>
    <row r="138" spans="2:52" s="100" customFormat="1" ht="15.75">
      <c r="B138" s="530" t="s">
        <v>116</v>
      </c>
      <c r="C138" s="531"/>
      <c r="D138" s="531"/>
      <c r="E138" s="531"/>
      <c r="F138" s="531"/>
      <c r="G138" s="531"/>
      <c r="H138" s="531"/>
      <c r="I138" s="531"/>
      <c r="J138" s="531"/>
      <c r="K138" s="531"/>
      <c r="L138" s="531"/>
      <c r="M138" s="531"/>
      <c r="N138" s="12"/>
      <c r="O138" s="12"/>
      <c r="P138" s="12"/>
      <c r="Q138" s="12"/>
      <c r="R138" s="12"/>
      <c r="S138" s="12"/>
      <c r="T138" s="12"/>
      <c r="U138" s="12"/>
      <c r="V138" s="12"/>
      <c r="W138" s="12"/>
      <c r="X138" s="12"/>
      <c r="Y138" s="12"/>
      <c r="Z138" s="12"/>
      <c r="AA138" s="12"/>
      <c r="AB138" s="12"/>
      <c r="AC138" s="12"/>
      <c r="AD138" s="12"/>
      <c r="AE138" s="13"/>
      <c r="AF138" s="13"/>
      <c r="AG138" s="12"/>
      <c r="AH138" s="14"/>
      <c r="AI138" s="12"/>
      <c r="AJ138" s="12"/>
      <c r="AK138" s="12"/>
      <c r="AL138" s="12"/>
      <c r="AM138" s="12"/>
      <c r="AN138" s="12"/>
      <c r="AO138" s="12"/>
      <c r="AP138" s="12"/>
      <c r="AQ138" s="12"/>
      <c r="AR138" s="12"/>
      <c r="AS138" s="12"/>
      <c r="AT138" s="12"/>
      <c r="AU138" s="12"/>
      <c r="AV138" s="12"/>
      <c r="AW138" s="12"/>
      <c r="AX138" s="15"/>
      <c r="AY138" s="12"/>
      <c r="AZ138" s="529"/>
    </row>
    <row r="139" spans="2:52" s="100" customFormat="1">
      <c r="B139" s="530" t="s">
        <v>117</v>
      </c>
      <c r="C139" s="531"/>
      <c r="D139" s="531"/>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3"/>
      <c r="AF139" s="13"/>
      <c r="AG139" s="12"/>
      <c r="AH139" s="14"/>
      <c r="AI139" s="12"/>
      <c r="AJ139" s="12"/>
      <c r="AK139" s="12"/>
      <c r="AL139" s="12"/>
      <c r="AM139" s="12"/>
      <c r="AN139" s="12"/>
      <c r="AO139" s="12"/>
      <c r="AP139" s="12"/>
      <c r="AQ139" s="12"/>
      <c r="AR139" s="12"/>
      <c r="AS139" s="12"/>
      <c r="AT139" s="12"/>
      <c r="AU139" s="12"/>
      <c r="AV139" s="12"/>
      <c r="AW139" s="12"/>
      <c r="AX139" s="15"/>
      <c r="AY139" s="12"/>
      <c r="AZ139" s="12"/>
    </row>
    <row r="140" spans="2:52" s="100" customFormat="1" ht="9.75" customHeight="1">
      <c r="B140" s="16"/>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3"/>
      <c r="AF140" s="13"/>
      <c r="AG140" s="12"/>
      <c r="AH140" s="14"/>
      <c r="AI140" s="12"/>
      <c r="AJ140" s="12"/>
      <c r="AK140" s="12"/>
      <c r="AL140" s="12"/>
      <c r="AM140" s="12"/>
      <c r="AN140" s="12"/>
      <c r="AO140" s="12"/>
      <c r="AP140" s="12"/>
      <c r="AQ140" s="12"/>
      <c r="AR140" s="12"/>
      <c r="AS140" s="12"/>
      <c r="AT140" s="12"/>
      <c r="AU140" s="12"/>
      <c r="AV140" s="12"/>
      <c r="AW140" s="12"/>
      <c r="AX140" s="15"/>
      <c r="AY140" s="12"/>
      <c r="AZ140" s="529"/>
    </row>
    <row r="141" spans="2:52" s="100" customFormat="1" ht="28.5" customHeight="1">
      <c r="B141" s="17" t="s">
        <v>118</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8"/>
      <c r="AF141" s="18"/>
      <c r="AG141" s="17"/>
      <c r="AH141" s="19"/>
      <c r="AI141" s="17"/>
      <c r="AJ141" s="17"/>
      <c r="AK141" s="17"/>
      <c r="AL141" s="17"/>
      <c r="AM141" s="17"/>
      <c r="AN141" s="17"/>
      <c r="AO141" s="17"/>
      <c r="AP141" s="17"/>
      <c r="AQ141" s="17"/>
      <c r="AR141" s="17"/>
      <c r="AS141" s="17"/>
      <c r="AT141" s="17"/>
      <c r="AU141" s="17"/>
      <c r="AV141" s="17"/>
      <c r="AW141" s="17"/>
      <c r="AX141" s="20"/>
      <c r="AY141" s="17"/>
      <c r="AZ141" s="17"/>
    </row>
  </sheetData>
  <mergeCells count="820">
    <mergeCell ref="D2:AY2"/>
    <mergeCell ref="B5:AI5"/>
    <mergeCell ref="AJ5:AX5"/>
    <mergeCell ref="AY5:AY7"/>
    <mergeCell ref="AZ5:AZ7"/>
    <mergeCell ref="B6:B7"/>
    <mergeCell ref="C6:C7"/>
    <mergeCell ref="U6:U7"/>
    <mergeCell ref="V6:V7"/>
    <mergeCell ref="W6:W7"/>
    <mergeCell ref="X6:X7"/>
    <mergeCell ref="Y6:Y7"/>
    <mergeCell ref="Z6:Z7"/>
    <mergeCell ref="D6:D7"/>
    <mergeCell ref="E6:E7"/>
    <mergeCell ref="F6:Q6"/>
    <mergeCell ref="R6:R7"/>
    <mergeCell ref="S6:S7"/>
    <mergeCell ref="T6:T7"/>
    <mergeCell ref="AG6:AG7"/>
    <mergeCell ref="AH6:AI6"/>
    <mergeCell ref="AJ6:AN6"/>
    <mergeCell ref="AO6:AS6"/>
    <mergeCell ref="AT6:AX6"/>
    <mergeCell ref="AM7:AN7"/>
    <mergeCell ref="AR7:AS7"/>
    <mergeCell ref="AW7:AX7"/>
    <mergeCell ref="AA6:AA7"/>
    <mergeCell ref="AB6:AB7"/>
    <mergeCell ref="AC6:AC7"/>
    <mergeCell ref="AD6:AD7"/>
    <mergeCell ref="AE6:AE7"/>
    <mergeCell ref="AF6:AF7"/>
    <mergeCell ref="B8:B125"/>
    <mergeCell ref="C8:C42"/>
    <mergeCell ref="D8:D42"/>
    <mergeCell ref="E8:E21"/>
    <mergeCell ref="F8:F12"/>
    <mergeCell ref="G8:G12"/>
    <mergeCell ref="E36:E39"/>
    <mergeCell ref="F36:F39"/>
    <mergeCell ref="G36:G39"/>
    <mergeCell ref="F50:F52"/>
    <mergeCell ref="G50:G52"/>
    <mergeCell ref="E115:E119"/>
    <mergeCell ref="F115:F116"/>
    <mergeCell ref="G115:G116"/>
    <mergeCell ref="X8:X12"/>
    <mergeCell ref="Y8:Y12"/>
    <mergeCell ref="N8:N12"/>
    <mergeCell ref="O8:O12"/>
    <mergeCell ref="P8:P12"/>
    <mergeCell ref="Q8:Q12"/>
    <mergeCell ref="R8:R12"/>
    <mergeCell ref="S8:S12"/>
    <mergeCell ref="H8:H12"/>
    <mergeCell ref="I8:I12"/>
    <mergeCell ref="J8:J12"/>
    <mergeCell ref="K8:K12"/>
    <mergeCell ref="L8:L12"/>
    <mergeCell ref="M8:M12"/>
    <mergeCell ref="O14:O15"/>
    <mergeCell ref="P14:P15"/>
    <mergeCell ref="Q14:Q15"/>
    <mergeCell ref="R14:R15"/>
    <mergeCell ref="AR8:AR12"/>
    <mergeCell ref="AW8:AW12"/>
    <mergeCell ref="AZ8:AZ12"/>
    <mergeCell ref="F14:F15"/>
    <mergeCell ref="G14:G15"/>
    <mergeCell ref="H14:H15"/>
    <mergeCell ref="I14:I15"/>
    <mergeCell ref="J14:J15"/>
    <mergeCell ref="K14:K15"/>
    <mergeCell ref="L14:L15"/>
    <mergeCell ref="Z8:Z12"/>
    <mergeCell ref="AA8:AA12"/>
    <mergeCell ref="AB8:AB12"/>
    <mergeCell ref="AH8:AH12"/>
    <mergeCell ref="AI8:AI12"/>
    <mergeCell ref="AM8:AM12"/>
    <mergeCell ref="T8:T12"/>
    <mergeCell ref="U8:U12"/>
    <mergeCell ref="V8:V12"/>
    <mergeCell ref="W8:W10"/>
    <mergeCell ref="AR14:AR15"/>
    <mergeCell ref="AW14:AW15"/>
    <mergeCell ref="AZ14:AZ15"/>
    <mergeCell ref="F16:F18"/>
    <mergeCell ref="G16:G18"/>
    <mergeCell ref="H16:H18"/>
    <mergeCell ref="I16:I18"/>
    <mergeCell ref="J16:J18"/>
    <mergeCell ref="K16:K18"/>
    <mergeCell ref="L16:L18"/>
    <mergeCell ref="Y14:Y15"/>
    <mergeCell ref="Z14:Z15"/>
    <mergeCell ref="AA14:AA15"/>
    <mergeCell ref="AH14:AH15"/>
    <mergeCell ref="AI14:AI15"/>
    <mergeCell ref="AM14:AM15"/>
    <mergeCell ref="S14:S15"/>
    <mergeCell ref="T14:T15"/>
    <mergeCell ref="U14:U15"/>
    <mergeCell ref="V14:V15"/>
    <mergeCell ref="W14:W15"/>
    <mergeCell ref="X14:X15"/>
    <mergeCell ref="M14:M15"/>
    <mergeCell ref="N14:N15"/>
    <mergeCell ref="AW16:AW18"/>
    <mergeCell ref="AZ16:AZ18"/>
    <mergeCell ref="F19:F21"/>
    <mergeCell ref="G19:G21"/>
    <mergeCell ref="H19:H21"/>
    <mergeCell ref="I19:I21"/>
    <mergeCell ref="J19:J21"/>
    <mergeCell ref="K19:K21"/>
    <mergeCell ref="L19:L21"/>
    <mergeCell ref="Y16:Y18"/>
    <mergeCell ref="Z16:Z18"/>
    <mergeCell ref="AA16:AA18"/>
    <mergeCell ref="AH16:AH18"/>
    <mergeCell ref="AI16:AI18"/>
    <mergeCell ref="AM16:AM18"/>
    <mergeCell ref="S16:S18"/>
    <mergeCell ref="T16:T18"/>
    <mergeCell ref="U16:U18"/>
    <mergeCell ref="V16:V18"/>
    <mergeCell ref="W16:W18"/>
    <mergeCell ref="X16:X18"/>
    <mergeCell ref="M16:M18"/>
    <mergeCell ref="N16:N18"/>
    <mergeCell ref="O16:O18"/>
    <mergeCell ref="W19:W21"/>
    <mergeCell ref="X19:X21"/>
    <mergeCell ref="M19:M21"/>
    <mergeCell ref="N19:N21"/>
    <mergeCell ref="O19:O21"/>
    <mergeCell ref="P19:P21"/>
    <mergeCell ref="Q19:Q21"/>
    <mergeCell ref="R19:R21"/>
    <mergeCell ref="AR16:AR18"/>
    <mergeCell ref="P16:P18"/>
    <mergeCell ref="Q16:Q18"/>
    <mergeCell ref="R16:R18"/>
    <mergeCell ref="N22:N25"/>
    <mergeCell ref="O22:O25"/>
    <mergeCell ref="P22:P25"/>
    <mergeCell ref="Q22:Q25"/>
    <mergeCell ref="AR19:AR21"/>
    <mergeCell ref="AW19:AW21"/>
    <mergeCell ref="AZ19:AZ21"/>
    <mergeCell ref="E22:E29"/>
    <mergeCell ref="F22:F25"/>
    <mergeCell ref="G22:G25"/>
    <mergeCell ref="H22:H25"/>
    <mergeCell ref="I22:I25"/>
    <mergeCell ref="J22:J25"/>
    <mergeCell ref="K22:K25"/>
    <mergeCell ref="Y19:Y21"/>
    <mergeCell ref="Z19:Z21"/>
    <mergeCell ref="AA19:AA21"/>
    <mergeCell ref="AH19:AH21"/>
    <mergeCell ref="AI19:AI21"/>
    <mergeCell ref="AM19:AM21"/>
    <mergeCell ref="S19:S21"/>
    <mergeCell ref="T19:T21"/>
    <mergeCell ref="U19:U21"/>
    <mergeCell ref="V19:V21"/>
    <mergeCell ref="AM22:AM25"/>
    <mergeCell ref="AR22:AR25"/>
    <mergeCell ref="AW22:AW25"/>
    <mergeCell ref="AZ22:AZ25"/>
    <mergeCell ref="F26:F29"/>
    <mergeCell ref="G26:G29"/>
    <mergeCell ref="H26:H29"/>
    <mergeCell ref="I26:I29"/>
    <mergeCell ref="J26:J29"/>
    <mergeCell ref="K26:K29"/>
    <mergeCell ref="X22:X25"/>
    <mergeCell ref="Y22:Y25"/>
    <mergeCell ref="Z22:Z25"/>
    <mergeCell ref="AA22:AA25"/>
    <mergeCell ref="AH22:AH25"/>
    <mergeCell ref="AI22:AI25"/>
    <mergeCell ref="R22:R25"/>
    <mergeCell ref="S22:S25"/>
    <mergeCell ref="T22:T25"/>
    <mergeCell ref="U22:U25"/>
    <mergeCell ref="V22:V25"/>
    <mergeCell ref="W22:W25"/>
    <mergeCell ref="L22:L25"/>
    <mergeCell ref="M22:M25"/>
    <mergeCell ref="AZ26:AZ29"/>
    <mergeCell ref="E31:E35"/>
    <mergeCell ref="F31:F35"/>
    <mergeCell ref="G31:G35"/>
    <mergeCell ref="H31:H35"/>
    <mergeCell ref="I31:I35"/>
    <mergeCell ref="J31:J35"/>
    <mergeCell ref="X26:X29"/>
    <mergeCell ref="Y26:Y29"/>
    <mergeCell ref="Z26:Z29"/>
    <mergeCell ref="AA26:AA29"/>
    <mergeCell ref="AH26:AH29"/>
    <mergeCell ref="AI26:AI29"/>
    <mergeCell ref="R26:R29"/>
    <mergeCell ref="S26:S29"/>
    <mergeCell ref="T26:T29"/>
    <mergeCell ref="U26:U29"/>
    <mergeCell ref="V26:V29"/>
    <mergeCell ref="W26:W29"/>
    <mergeCell ref="L26:L29"/>
    <mergeCell ref="M26:M29"/>
    <mergeCell ref="N26:N29"/>
    <mergeCell ref="O26:O29"/>
    <mergeCell ref="P26:P29"/>
    <mergeCell ref="K31:K35"/>
    <mergeCell ref="L31:L35"/>
    <mergeCell ref="M31:M35"/>
    <mergeCell ref="N31:N35"/>
    <mergeCell ref="O31:O35"/>
    <mergeCell ref="P31:P35"/>
    <mergeCell ref="AM26:AM29"/>
    <mergeCell ref="AR26:AR29"/>
    <mergeCell ref="AW26:AW29"/>
    <mergeCell ref="Q26:Q29"/>
    <mergeCell ref="W31:W35"/>
    <mergeCell ref="X31:X35"/>
    <mergeCell ref="Y31:Y35"/>
    <mergeCell ref="Z31:Z35"/>
    <mergeCell ref="AA31:AA35"/>
    <mergeCell ref="AB31:AB33"/>
    <mergeCell ref="AB34:AB35"/>
    <mergeCell ref="Q31:Q35"/>
    <mergeCell ref="R31:R35"/>
    <mergeCell ref="S31:S35"/>
    <mergeCell ref="T31:T35"/>
    <mergeCell ref="U31:U35"/>
    <mergeCell ref="V31:V35"/>
    <mergeCell ref="AH31:AH35"/>
    <mergeCell ref="AI31:AI35"/>
    <mergeCell ref="AM31:AM35"/>
    <mergeCell ref="AR31:AR35"/>
    <mergeCell ref="AW31:AW35"/>
    <mergeCell ref="AZ31:AZ35"/>
    <mergeCell ref="AN32:AN35"/>
    <mergeCell ref="AS32:AS35"/>
    <mergeCell ref="AX32:AX35"/>
    <mergeCell ref="X36:X39"/>
    <mergeCell ref="Y36:Y39"/>
    <mergeCell ref="N36:N39"/>
    <mergeCell ref="O36:O39"/>
    <mergeCell ref="P36:P39"/>
    <mergeCell ref="Q36:Q39"/>
    <mergeCell ref="R36:R39"/>
    <mergeCell ref="S36:S39"/>
    <mergeCell ref="H36:H39"/>
    <mergeCell ref="I36:I39"/>
    <mergeCell ref="J36:J39"/>
    <mergeCell ref="K36:K39"/>
    <mergeCell ref="L36:L39"/>
    <mergeCell ref="M36:M39"/>
    <mergeCell ref="O40:O42"/>
    <mergeCell ref="P40:P42"/>
    <mergeCell ref="Q40:Q42"/>
    <mergeCell ref="R40:R42"/>
    <mergeCell ref="AW36:AW39"/>
    <mergeCell ref="AZ36:AZ39"/>
    <mergeCell ref="E40:E42"/>
    <mergeCell ref="F40:F42"/>
    <mergeCell ref="G40:G42"/>
    <mergeCell ref="H40:H42"/>
    <mergeCell ref="I40:I42"/>
    <mergeCell ref="J40:J42"/>
    <mergeCell ref="K40:K42"/>
    <mergeCell ref="L40:L42"/>
    <mergeCell ref="Z36:Z39"/>
    <mergeCell ref="AA36:AA39"/>
    <mergeCell ref="AH36:AH39"/>
    <mergeCell ref="AI36:AI39"/>
    <mergeCell ref="AM36:AM39"/>
    <mergeCell ref="AR36:AR39"/>
    <mergeCell ref="T36:T39"/>
    <mergeCell ref="U36:U39"/>
    <mergeCell ref="V36:V39"/>
    <mergeCell ref="W36:W39"/>
    <mergeCell ref="AR40:AR42"/>
    <mergeCell ref="AW40:AW42"/>
    <mergeCell ref="AZ40:AZ42"/>
    <mergeCell ref="C43:C52"/>
    <mergeCell ref="D43:D52"/>
    <mergeCell ref="E43:E52"/>
    <mergeCell ref="F43:F49"/>
    <mergeCell ref="G43:G49"/>
    <mergeCell ref="H43:H49"/>
    <mergeCell ref="I43:I49"/>
    <mergeCell ref="Y40:Y42"/>
    <mergeCell ref="Z40:Z42"/>
    <mergeCell ref="AA40:AA42"/>
    <mergeCell ref="AH40:AH42"/>
    <mergeCell ref="AI40:AI42"/>
    <mergeCell ref="AM40:AM42"/>
    <mergeCell ref="S40:S42"/>
    <mergeCell ref="T40:T42"/>
    <mergeCell ref="U40:U42"/>
    <mergeCell ref="V40:V42"/>
    <mergeCell ref="W40:W42"/>
    <mergeCell ref="X40:X42"/>
    <mergeCell ref="M40:M42"/>
    <mergeCell ref="N40:N42"/>
    <mergeCell ref="R43:R49"/>
    <mergeCell ref="S43:S49"/>
    <mergeCell ref="T43:T49"/>
    <mergeCell ref="U43:U49"/>
    <mergeCell ref="J43:J49"/>
    <mergeCell ref="K43:K49"/>
    <mergeCell ref="L43:L49"/>
    <mergeCell ref="M43:M49"/>
    <mergeCell ref="N43:N49"/>
    <mergeCell ref="O43:O49"/>
    <mergeCell ref="AZ43:AZ49"/>
    <mergeCell ref="AJ45:AJ49"/>
    <mergeCell ref="AK45:AK49"/>
    <mergeCell ref="AL45:AL49"/>
    <mergeCell ref="AO45:AO49"/>
    <mergeCell ref="V43:V49"/>
    <mergeCell ref="W43:W49"/>
    <mergeCell ref="X43:X49"/>
    <mergeCell ref="Y43:Y49"/>
    <mergeCell ref="Z43:Z49"/>
    <mergeCell ref="AA43:AA49"/>
    <mergeCell ref="AP45:AP49"/>
    <mergeCell ref="AQ45:AQ49"/>
    <mergeCell ref="AT45:AT49"/>
    <mergeCell ref="AU45:AU49"/>
    <mergeCell ref="AV45:AV49"/>
    <mergeCell ref="AY45:AY49"/>
    <mergeCell ref="AB45:AB49"/>
    <mergeCell ref="AC45:AC49"/>
    <mergeCell ref="AD45:AD49"/>
    <mergeCell ref="AE45:AE49"/>
    <mergeCell ref="AF45:AF49"/>
    <mergeCell ref="AG45:AG49"/>
    <mergeCell ref="AH43:AH49"/>
    <mergeCell ref="AI43:AI49"/>
    <mergeCell ref="AM43:AM49"/>
    <mergeCell ref="AR43:AR49"/>
    <mergeCell ref="AW43:AW49"/>
    <mergeCell ref="M50:M52"/>
    <mergeCell ref="N50:N52"/>
    <mergeCell ref="O50:O52"/>
    <mergeCell ref="P50:P52"/>
    <mergeCell ref="Q50:Q52"/>
    <mergeCell ref="R50:R52"/>
    <mergeCell ref="AC50:AC51"/>
    <mergeCell ref="AD50:AD51"/>
    <mergeCell ref="AM50:AM52"/>
    <mergeCell ref="AO50:AO51"/>
    <mergeCell ref="AP50:AP51"/>
    <mergeCell ref="AQ50:AQ51"/>
    <mergeCell ref="AE50:AE51"/>
    <mergeCell ref="AF50:AF51"/>
    <mergeCell ref="AG50:AG51"/>
    <mergeCell ref="AH50:AH52"/>
    <mergeCell ref="AI50:AI52"/>
    <mergeCell ref="AJ50:AJ51"/>
    <mergeCell ref="P43:P49"/>
    <mergeCell ref="Q43:Q49"/>
    <mergeCell ref="H50:H52"/>
    <mergeCell ref="I50:I52"/>
    <mergeCell ref="J50:J52"/>
    <mergeCell ref="K50:K52"/>
    <mergeCell ref="L50:L52"/>
    <mergeCell ref="Y50:Y52"/>
    <mergeCell ref="Z50:Z52"/>
    <mergeCell ref="AA50:AA52"/>
    <mergeCell ref="AB50:AB51"/>
    <mergeCell ref="S50:S52"/>
    <mergeCell ref="T50:T52"/>
    <mergeCell ref="U50:U52"/>
    <mergeCell ref="V50:V52"/>
    <mergeCell ref="W50:W52"/>
    <mergeCell ref="X50:X52"/>
    <mergeCell ref="L53:L55"/>
    <mergeCell ref="M53:M55"/>
    <mergeCell ref="N53:N55"/>
    <mergeCell ref="O53:O55"/>
    <mergeCell ref="P53:P55"/>
    <mergeCell ref="Q53:Q55"/>
    <mergeCell ref="AZ50:AZ52"/>
    <mergeCell ref="C53:C63"/>
    <mergeCell ref="D53:D63"/>
    <mergeCell ref="E53:E55"/>
    <mergeCell ref="F53:F55"/>
    <mergeCell ref="G53:G55"/>
    <mergeCell ref="H53:H55"/>
    <mergeCell ref="I53:I55"/>
    <mergeCell ref="J53:J55"/>
    <mergeCell ref="K53:K55"/>
    <mergeCell ref="AR50:AR52"/>
    <mergeCell ref="AT50:AT51"/>
    <mergeCell ref="AU50:AU51"/>
    <mergeCell ref="AV50:AV51"/>
    <mergeCell ref="AW50:AW52"/>
    <mergeCell ref="AY50:AY51"/>
    <mergeCell ref="AK50:AK51"/>
    <mergeCell ref="AL50:AL51"/>
    <mergeCell ref="AI53:AI55"/>
    <mergeCell ref="AM53:AM55"/>
    <mergeCell ref="AR53:AR55"/>
    <mergeCell ref="AW53:AW55"/>
    <mergeCell ref="E56:E57"/>
    <mergeCell ref="F56:F57"/>
    <mergeCell ref="G56:G57"/>
    <mergeCell ref="H56:H57"/>
    <mergeCell ref="I56:I57"/>
    <mergeCell ref="J56:J57"/>
    <mergeCell ref="X53:X57"/>
    <mergeCell ref="Y53:Y57"/>
    <mergeCell ref="Z53:Z57"/>
    <mergeCell ref="AA53:AA55"/>
    <mergeCell ref="AB53:AB55"/>
    <mergeCell ref="AH53:AH55"/>
    <mergeCell ref="AA56:AA57"/>
    <mergeCell ref="AH56:AH57"/>
    <mergeCell ref="R53:R55"/>
    <mergeCell ref="S53:S55"/>
    <mergeCell ref="T53:T55"/>
    <mergeCell ref="U53:U55"/>
    <mergeCell ref="V53:V55"/>
    <mergeCell ref="W53:W57"/>
    <mergeCell ref="AI56:AI57"/>
    <mergeCell ref="AM56:AM57"/>
    <mergeCell ref="AR56:AR57"/>
    <mergeCell ref="AW56:AW57"/>
    <mergeCell ref="AZ56:AZ57"/>
    <mergeCell ref="E58:E60"/>
    <mergeCell ref="F58:F60"/>
    <mergeCell ref="G58:G60"/>
    <mergeCell ref="H58:H60"/>
    <mergeCell ref="I58:I60"/>
    <mergeCell ref="Q56:Q57"/>
    <mergeCell ref="R56:R57"/>
    <mergeCell ref="S56:S57"/>
    <mergeCell ref="T56:T57"/>
    <mergeCell ref="U56:U57"/>
    <mergeCell ref="V56:V57"/>
    <mergeCell ref="K56:K57"/>
    <mergeCell ref="L56:L57"/>
    <mergeCell ref="M56:M57"/>
    <mergeCell ref="N56:N57"/>
    <mergeCell ref="O56:O57"/>
    <mergeCell ref="P56:P57"/>
    <mergeCell ref="P58:P60"/>
    <mergeCell ref="Q58:Q60"/>
    <mergeCell ref="R58:R60"/>
    <mergeCell ref="S58:S60"/>
    <mergeCell ref="T58:T60"/>
    <mergeCell ref="U58:U60"/>
    <mergeCell ref="J58:J60"/>
    <mergeCell ref="K58:K60"/>
    <mergeCell ref="L58:L60"/>
    <mergeCell ref="M58:M60"/>
    <mergeCell ref="N58:N60"/>
    <mergeCell ref="O58:O60"/>
    <mergeCell ref="AH58:AH60"/>
    <mergeCell ref="AI58:AI60"/>
    <mergeCell ref="AM58:AM60"/>
    <mergeCell ref="AR58:AR60"/>
    <mergeCell ref="AW58:AW60"/>
    <mergeCell ref="AZ58:AZ60"/>
    <mergeCell ref="V58:V60"/>
    <mergeCell ref="W58:W63"/>
    <mergeCell ref="X58:X63"/>
    <mergeCell ref="Y58:Y63"/>
    <mergeCell ref="Z58:Z63"/>
    <mergeCell ref="AA58:AA60"/>
    <mergeCell ref="AA61:AA63"/>
    <mergeCell ref="AM61:AM63"/>
    <mergeCell ref="AR61:AR63"/>
    <mergeCell ref="AW61:AW63"/>
    <mergeCell ref="AZ61:AZ63"/>
    <mergeCell ref="AH61:AH63"/>
    <mergeCell ref="AI61:AI63"/>
    <mergeCell ref="U61:U63"/>
    <mergeCell ref="V61:V63"/>
    <mergeCell ref="C64:C90"/>
    <mergeCell ref="D64:D90"/>
    <mergeCell ref="E64:E67"/>
    <mergeCell ref="F64:F90"/>
    <mergeCell ref="G64:G90"/>
    <mergeCell ref="H64:H90"/>
    <mergeCell ref="E87:E90"/>
    <mergeCell ref="K61:K63"/>
    <mergeCell ref="L61:L63"/>
    <mergeCell ref="M61:M63"/>
    <mergeCell ref="N61:N63"/>
    <mergeCell ref="O61:O63"/>
    <mergeCell ref="P61:P63"/>
    <mergeCell ref="E61:E63"/>
    <mergeCell ref="F61:F63"/>
    <mergeCell ref="G61:G63"/>
    <mergeCell ref="H61:H63"/>
    <mergeCell ref="I61:I63"/>
    <mergeCell ref="J61:J63"/>
    <mergeCell ref="Q64:Q90"/>
    <mergeCell ref="R64:R90"/>
    <mergeCell ref="S64:S90"/>
    <mergeCell ref="T64:T90"/>
    <mergeCell ref="I64:I90"/>
    <mergeCell ref="J64:J90"/>
    <mergeCell ref="K64:K90"/>
    <mergeCell ref="L64:L90"/>
    <mergeCell ref="M64:M90"/>
    <mergeCell ref="N64:N90"/>
    <mergeCell ref="Q61:Q63"/>
    <mergeCell ref="R61:R63"/>
    <mergeCell ref="S61:S63"/>
    <mergeCell ref="T61:T63"/>
    <mergeCell ref="AZ64:AZ67"/>
    <mergeCell ref="E68:E80"/>
    <mergeCell ref="V68:V75"/>
    <mergeCell ref="W68:W78"/>
    <mergeCell ref="X68:X78"/>
    <mergeCell ref="Y68:Y78"/>
    <mergeCell ref="Z68:Z78"/>
    <mergeCell ref="AA68:AA71"/>
    <mergeCell ref="AH68:AH71"/>
    <mergeCell ref="AI68:AI71"/>
    <mergeCell ref="AA64:AA67"/>
    <mergeCell ref="AH64:AH67"/>
    <mergeCell ref="AI64:AI67"/>
    <mergeCell ref="AM64:AM67"/>
    <mergeCell ref="AR64:AR67"/>
    <mergeCell ref="AW64:AW67"/>
    <mergeCell ref="U64:U90"/>
    <mergeCell ref="V64:V67"/>
    <mergeCell ref="W64:W67"/>
    <mergeCell ref="X64:X67"/>
    <mergeCell ref="Y64:Y67"/>
    <mergeCell ref="Z64:Z67"/>
    <mergeCell ref="W79:W80"/>
    <mergeCell ref="X79:X80"/>
    <mergeCell ref="AM68:AM71"/>
    <mergeCell ref="AR68:AR71"/>
    <mergeCell ref="AW68:AW71"/>
    <mergeCell ref="AZ68:AZ71"/>
    <mergeCell ref="AA72:AA74"/>
    <mergeCell ref="AH72:AH74"/>
    <mergeCell ref="AI72:AI74"/>
    <mergeCell ref="AM72:AM74"/>
    <mergeCell ref="AR72:AR74"/>
    <mergeCell ref="AW72:AW74"/>
    <mergeCell ref="AZ72:AZ74"/>
    <mergeCell ref="V76:V80"/>
    <mergeCell ref="AA76:AA78"/>
    <mergeCell ref="AB76:AB78"/>
    <mergeCell ref="AH76:AH78"/>
    <mergeCell ref="AI76:AI78"/>
    <mergeCell ref="AM76:AM78"/>
    <mergeCell ref="AR76:AR78"/>
    <mergeCell ref="AW76:AW78"/>
    <mergeCell ref="AZ76:AZ78"/>
    <mergeCell ref="Y79:Y80"/>
    <mergeCell ref="Z79:Z80"/>
    <mergeCell ref="AH81:AH86"/>
    <mergeCell ref="AI81:AI86"/>
    <mergeCell ref="AM81:AM86"/>
    <mergeCell ref="AR81:AR86"/>
    <mergeCell ref="AW81:AW86"/>
    <mergeCell ref="AZ81:AZ86"/>
    <mergeCell ref="AW79:AW80"/>
    <mergeCell ref="AZ79:AZ80"/>
    <mergeCell ref="E81:E86"/>
    <mergeCell ref="V81:V86"/>
    <mergeCell ref="W81:W86"/>
    <mergeCell ref="X81:X86"/>
    <mergeCell ref="Y81:Y86"/>
    <mergeCell ref="Z81:Z86"/>
    <mergeCell ref="AA81:AA86"/>
    <mergeCell ref="AB81:AB86"/>
    <mergeCell ref="AA79:AA80"/>
    <mergeCell ref="AB79:AB80"/>
    <mergeCell ref="AH79:AH80"/>
    <mergeCell ref="AI79:AI80"/>
    <mergeCell ref="AM79:AM80"/>
    <mergeCell ref="AR79:AR80"/>
    <mergeCell ref="O64:O90"/>
    <mergeCell ref="P64:P90"/>
    <mergeCell ref="AH87:AH89"/>
    <mergeCell ref="AI87:AI89"/>
    <mergeCell ref="AM87:AM89"/>
    <mergeCell ref="AR87:AR89"/>
    <mergeCell ref="AW87:AW89"/>
    <mergeCell ref="AZ87:AZ89"/>
    <mergeCell ref="V87:V90"/>
    <mergeCell ref="W87:W90"/>
    <mergeCell ref="X87:X90"/>
    <mergeCell ref="Y87:Y90"/>
    <mergeCell ref="Z87:Z90"/>
    <mergeCell ref="AA87:AA89"/>
    <mergeCell ref="AA90:AA92"/>
    <mergeCell ref="AH90:AH92"/>
    <mergeCell ref="AI90:AI92"/>
    <mergeCell ref="AM90:AM92"/>
    <mergeCell ref="AR90:AR92"/>
    <mergeCell ref="AW90:AW92"/>
    <mergeCell ref="AZ90:AZ92"/>
    <mergeCell ref="AN91:AN92"/>
    <mergeCell ref="AS91:AS92"/>
    <mergeCell ref="AX91:AX92"/>
    <mergeCell ref="V93:V95"/>
    <mergeCell ref="W93:W95"/>
    <mergeCell ref="I93:I95"/>
    <mergeCell ref="J93:J95"/>
    <mergeCell ref="K93:K95"/>
    <mergeCell ref="L93:L95"/>
    <mergeCell ref="M93:M95"/>
    <mergeCell ref="N93:N95"/>
    <mergeCell ref="C93:C125"/>
    <mergeCell ref="D93:D125"/>
    <mergeCell ref="E93:E95"/>
    <mergeCell ref="F93:F95"/>
    <mergeCell ref="G93:G95"/>
    <mergeCell ref="H93:H95"/>
    <mergeCell ref="E96:E103"/>
    <mergeCell ref="F96:F103"/>
    <mergeCell ref="G96:G103"/>
    <mergeCell ref="H96:H103"/>
    <mergeCell ref="I96:I103"/>
    <mergeCell ref="J96:J103"/>
    <mergeCell ref="E104:E114"/>
    <mergeCell ref="F104:F114"/>
    <mergeCell ref="G104:G114"/>
    <mergeCell ref="H104:H114"/>
    <mergeCell ref="Z93:Z95"/>
    <mergeCell ref="AA93:AA95"/>
    <mergeCell ref="AB93:AB95"/>
    <mergeCell ref="AH93:AH95"/>
    <mergeCell ref="AT94:AT95"/>
    <mergeCell ref="AU94:AU95"/>
    <mergeCell ref="AV94:AV95"/>
    <mergeCell ref="AY94:AY95"/>
    <mergeCell ref="AJ94:AJ95"/>
    <mergeCell ref="AK94:AK95"/>
    <mergeCell ref="AL94:AL95"/>
    <mergeCell ref="AO94:AO95"/>
    <mergeCell ref="AP94:AP95"/>
    <mergeCell ref="AQ94:AQ95"/>
    <mergeCell ref="AI93:AI95"/>
    <mergeCell ref="AM93:AM95"/>
    <mergeCell ref="V96:V102"/>
    <mergeCell ref="AM99:AM101"/>
    <mergeCell ref="AR99:AR101"/>
    <mergeCell ref="AW99:AW101"/>
    <mergeCell ref="AZ99:AZ101"/>
    <mergeCell ref="AB100:AB101"/>
    <mergeCell ref="AR93:AR95"/>
    <mergeCell ref="AW93:AW95"/>
    <mergeCell ref="O93:O95"/>
    <mergeCell ref="P93:P95"/>
    <mergeCell ref="Q93:Q95"/>
    <mergeCell ref="U93:U94"/>
    <mergeCell ref="AI96:AI98"/>
    <mergeCell ref="AM96:AM98"/>
    <mergeCell ref="AR96:AR98"/>
    <mergeCell ref="AW96:AW98"/>
    <mergeCell ref="AZ93:AZ95"/>
    <mergeCell ref="AC94:AC95"/>
    <mergeCell ref="AD94:AD95"/>
    <mergeCell ref="AE94:AE95"/>
    <mergeCell ref="AF94:AF95"/>
    <mergeCell ref="AG94:AG95"/>
    <mergeCell ref="X93:X95"/>
    <mergeCell ref="Y93:Y95"/>
    <mergeCell ref="Q96:Q103"/>
    <mergeCell ref="K96:K103"/>
    <mergeCell ref="L96:L103"/>
    <mergeCell ref="M96:M103"/>
    <mergeCell ref="N96:N103"/>
    <mergeCell ref="O96:O103"/>
    <mergeCell ref="P96:P103"/>
    <mergeCell ref="AA105:AA106"/>
    <mergeCell ref="AZ96:AZ98"/>
    <mergeCell ref="R99:R100"/>
    <mergeCell ref="S99:S100"/>
    <mergeCell ref="T99:T100"/>
    <mergeCell ref="AA99:AA101"/>
    <mergeCell ref="AI99:AI101"/>
    <mergeCell ref="W96:W102"/>
    <mergeCell ref="X96:X102"/>
    <mergeCell ref="Y96:Y102"/>
    <mergeCell ref="Z96:Z102"/>
    <mergeCell ref="AA96:AA98"/>
    <mergeCell ref="AH96:AH98"/>
    <mergeCell ref="R96:R98"/>
    <mergeCell ref="S96:S98"/>
    <mergeCell ref="T96:T98"/>
    <mergeCell ref="U96:U102"/>
    <mergeCell ref="AM105:AM106"/>
    <mergeCell ref="AR105:AR106"/>
    <mergeCell ref="AW105:AW106"/>
    <mergeCell ref="P104:P114"/>
    <mergeCell ref="Q104:Q114"/>
    <mergeCell ref="R104:R114"/>
    <mergeCell ref="S104:S114"/>
    <mergeCell ref="T104:T114"/>
    <mergeCell ref="U104:U114"/>
    <mergeCell ref="AA109:AA110"/>
    <mergeCell ref="AM109:AM110"/>
    <mergeCell ref="AR109:AR110"/>
    <mergeCell ref="AW109:AW110"/>
    <mergeCell ref="AA111:AA112"/>
    <mergeCell ref="H115:H116"/>
    <mergeCell ref="I115:I116"/>
    <mergeCell ref="V104:V114"/>
    <mergeCell ref="W104:W114"/>
    <mergeCell ref="X104:X114"/>
    <mergeCell ref="Y104:Y114"/>
    <mergeCell ref="Z104:Z114"/>
    <mergeCell ref="J104:J114"/>
    <mergeCell ref="K104:K114"/>
    <mergeCell ref="L104:L114"/>
    <mergeCell ref="M104:M114"/>
    <mergeCell ref="N104:N114"/>
    <mergeCell ref="O104:O114"/>
    <mergeCell ref="R115:R116"/>
    <mergeCell ref="S115:S116"/>
    <mergeCell ref="T115:T116"/>
    <mergeCell ref="U115:U116"/>
    <mergeCell ref="J115:J116"/>
    <mergeCell ref="K115:K116"/>
    <mergeCell ref="L115:L116"/>
    <mergeCell ref="M115:M116"/>
    <mergeCell ref="N115:N116"/>
    <mergeCell ref="O115:O116"/>
    <mergeCell ref="I104:I114"/>
    <mergeCell ref="AW115:AW116"/>
    <mergeCell ref="F117:F119"/>
    <mergeCell ref="G117:G119"/>
    <mergeCell ref="H117:H119"/>
    <mergeCell ref="I117:I119"/>
    <mergeCell ref="J117:J119"/>
    <mergeCell ref="K117:K119"/>
    <mergeCell ref="L117:L119"/>
    <mergeCell ref="M117:M119"/>
    <mergeCell ref="N117:N119"/>
    <mergeCell ref="AB115:AB116"/>
    <mergeCell ref="AC115:AC116"/>
    <mergeCell ref="AH115:AH116"/>
    <mergeCell ref="AI115:AI116"/>
    <mergeCell ref="AM115:AM116"/>
    <mergeCell ref="AR115:AR116"/>
    <mergeCell ref="V115:V116"/>
    <mergeCell ref="W115:W116"/>
    <mergeCell ref="X115:X116"/>
    <mergeCell ref="Y115:Y116"/>
    <mergeCell ref="Z115:Z116"/>
    <mergeCell ref="AA115:AA116"/>
    <mergeCell ref="P115:P116"/>
    <mergeCell ref="Q115:Q116"/>
    <mergeCell ref="AR117:AR119"/>
    <mergeCell ref="AW117:AW119"/>
    <mergeCell ref="AZ117:AZ119"/>
    <mergeCell ref="E120:E125"/>
    <mergeCell ref="F120:F125"/>
    <mergeCell ref="G120:G125"/>
    <mergeCell ref="H120:H125"/>
    <mergeCell ref="I120:I125"/>
    <mergeCell ref="J120:J125"/>
    <mergeCell ref="K120:K125"/>
    <mergeCell ref="Y117:Y119"/>
    <mergeCell ref="Z117:Z119"/>
    <mergeCell ref="AA117:AA119"/>
    <mergeCell ref="AH117:AH119"/>
    <mergeCell ref="AI117:AI119"/>
    <mergeCell ref="AM117:AM119"/>
    <mergeCell ref="O117:O119"/>
    <mergeCell ref="P117:P119"/>
    <mergeCell ref="Q117:Q119"/>
    <mergeCell ref="V117:V119"/>
    <mergeCell ref="W117:W119"/>
    <mergeCell ref="X117:X119"/>
    <mergeCell ref="R120:R125"/>
    <mergeCell ref="S120:S125"/>
    <mergeCell ref="T120:T125"/>
    <mergeCell ref="U120:U125"/>
    <mergeCell ref="V120:V125"/>
    <mergeCell ref="W120:W121"/>
    <mergeCell ref="L120:L125"/>
    <mergeCell ref="M120:M125"/>
    <mergeCell ref="N120:N125"/>
    <mergeCell ref="O120:O125"/>
    <mergeCell ref="P120:P125"/>
    <mergeCell ref="Q120:Q125"/>
    <mergeCell ref="E132:M132"/>
    <mergeCell ref="E129:M129"/>
    <mergeCell ref="E130:M130"/>
    <mergeCell ref="E131:M131"/>
    <mergeCell ref="B4:S4"/>
    <mergeCell ref="T4:AA4"/>
    <mergeCell ref="AB4:AZ4"/>
    <mergeCell ref="B3:AZ3"/>
    <mergeCell ref="E128:L128"/>
    <mergeCell ref="AI120:AI125"/>
    <mergeCell ref="AM120:AM125"/>
    <mergeCell ref="AR120:AR125"/>
    <mergeCell ref="AW120:AW125"/>
    <mergeCell ref="AZ120:AZ125"/>
    <mergeCell ref="W122:W125"/>
    <mergeCell ref="X122:X125"/>
    <mergeCell ref="Y122:Y125"/>
    <mergeCell ref="Z122:Z125"/>
    <mergeCell ref="X120:X121"/>
    <mergeCell ref="Y120:Y121"/>
    <mergeCell ref="Z120:Z121"/>
    <mergeCell ref="AA120:AA125"/>
    <mergeCell ref="AB120:AB125"/>
    <mergeCell ref="AH120:AH125"/>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3"/>
  <sheetViews>
    <sheetView tabSelected="1" topLeftCell="X110" zoomScale="70" zoomScaleNormal="70" workbookViewId="0">
      <selection activeCell="AJ110" sqref="AJ110"/>
    </sheetView>
  </sheetViews>
  <sheetFormatPr baseColWidth="10" defaultColWidth="22.140625" defaultRowHeight="0" customHeight="1" zeroHeight="1"/>
  <cols>
    <col min="1" max="1" width="11.85546875" style="99" customWidth="1"/>
    <col min="2" max="2" width="27.7109375" style="99" customWidth="1"/>
    <col min="3" max="3" width="23.7109375" style="99" customWidth="1"/>
    <col min="4" max="4" width="20.7109375" style="99" customWidth="1"/>
    <col min="5" max="5" width="21.42578125" style="99" customWidth="1"/>
    <col min="6" max="16" width="11.42578125" style="99"/>
    <col min="17" max="17" width="12.28515625" style="99" customWidth="1"/>
    <col min="18" max="18" width="28.7109375" style="99" customWidth="1"/>
    <col min="19" max="19" width="29.85546875" style="99" customWidth="1"/>
    <col min="20" max="20" width="27.42578125" style="99" customWidth="1"/>
    <col min="21" max="21" width="30.5703125" style="99" customWidth="1"/>
    <col min="22" max="22" width="31" style="99" customWidth="1"/>
    <col min="23" max="23" width="33.42578125" style="99" customWidth="1"/>
    <col min="24" max="24" width="16" style="99" customWidth="1"/>
    <col min="25" max="25" width="13.42578125" style="99" customWidth="1"/>
    <col min="26" max="26" width="19" style="99" customWidth="1"/>
    <col min="27" max="27" width="28" style="99" customWidth="1"/>
    <col min="28" max="28" width="27" style="99" customWidth="1"/>
    <col min="29" max="29" width="35.140625" style="99" customWidth="1"/>
    <col min="30" max="30" width="13.28515625" style="99" customWidth="1"/>
    <col min="31" max="31" width="11.85546875" style="2" customWidth="1"/>
    <col min="32" max="32" width="22.85546875" style="2" customWidth="1"/>
    <col min="33" max="33" width="17.7109375" style="2" customWidth="1"/>
    <col min="34" max="34" width="17.5703125" style="2" customWidth="1"/>
    <col min="35" max="16384" width="22.140625" style="99"/>
  </cols>
  <sheetData>
    <row r="1" spans="1:34" ht="56.1" customHeight="1" thickBot="1"/>
    <row r="2" spans="1:34" ht="186.6" customHeight="1" thickBot="1">
      <c r="B2" s="728" t="s">
        <v>148</v>
      </c>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30"/>
    </row>
    <row r="3" spans="1:34" ht="28.5" customHeight="1" thickBot="1">
      <c r="B3" s="728" t="s">
        <v>689</v>
      </c>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30"/>
    </row>
    <row r="4" spans="1:34" ht="36.75" customHeight="1" thickBot="1">
      <c r="B4" s="712" t="s">
        <v>146</v>
      </c>
      <c r="C4" s="713"/>
      <c r="D4" s="713"/>
      <c r="E4" s="713"/>
      <c r="F4" s="713"/>
      <c r="G4" s="713"/>
      <c r="H4" s="713"/>
      <c r="I4" s="713"/>
      <c r="J4" s="713"/>
      <c r="K4" s="713"/>
      <c r="L4" s="713"/>
      <c r="M4" s="713"/>
      <c r="N4" s="713"/>
      <c r="O4" s="713"/>
      <c r="P4" s="713"/>
      <c r="Q4" s="713"/>
      <c r="R4" s="713"/>
      <c r="S4" s="714"/>
      <c r="T4" s="722" t="s">
        <v>153</v>
      </c>
      <c r="U4" s="723"/>
      <c r="V4" s="723"/>
      <c r="W4" s="723"/>
      <c r="X4" s="723"/>
      <c r="Y4" s="723"/>
      <c r="Z4" s="723"/>
      <c r="AA4" s="724"/>
      <c r="AB4" s="722" t="s">
        <v>688</v>
      </c>
      <c r="AC4" s="750"/>
      <c r="AD4" s="750"/>
      <c r="AE4" s="750"/>
      <c r="AF4" s="750"/>
      <c r="AG4" s="750"/>
      <c r="AH4" s="751"/>
    </row>
    <row r="5" spans="1:34" ht="36.6" customHeight="1" thickBot="1">
      <c r="B5" s="1206" t="s">
        <v>0</v>
      </c>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8"/>
      <c r="AG5" s="1209" t="s">
        <v>150</v>
      </c>
      <c r="AH5" s="1207"/>
    </row>
    <row r="6" spans="1:34" s="101" customFormat="1" ht="54.95" customHeight="1" thickTop="1" thickBot="1">
      <c r="B6" s="688" t="s">
        <v>4</v>
      </c>
      <c r="C6" s="690" t="s">
        <v>5</v>
      </c>
      <c r="D6" s="690" t="s">
        <v>6</v>
      </c>
      <c r="E6" s="692" t="s">
        <v>7</v>
      </c>
      <c r="F6" s="693" t="s">
        <v>8</v>
      </c>
      <c r="G6" s="694"/>
      <c r="H6" s="694"/>
      <c r="I6" s="694"/>
      <c r="J6" s="694"/>
      <c r="K6" s="694"/>
      <c r="L6" s="694"/>
      <c r="M6" s="694"/>
      <c r="N6" s="694"/>
      <c r="O6" s="694"/>
      <c r="P6" s="694"/>
      <c r="Q6" s="694"/>
      <c r="R6" s="702" t="s">
        <v>9</v>
      </c>
      <c r="S6" s="702" t="s">
        <v>10</v>
      </c>
      <c r="T6" s="702" t="s">
        <v>11</v>
      </c>
      <c r="U6" s="702" t="s">
        <v>12</v>
      </c>
      <c r="V6" s="692" t="s">
        <v>13</v>
      </c>
      <c r="W6" s="697" t="s">
        <v>14</v>
      </c>
      <c r="X6" s="690" t="s">
        <v>15</v>
      </c>
      <c r="Y6" s="697" t="s">
        <v>16</v>
      </c>
      <c r="Z6" s="692" t="s">
        <v>17</v>
      </c>
      <c r="AA6" s="697" t="s">
        <v>18</v>
      </c>
      <c r="AB6" s="690" t="s">
        <v>19</v>
      </c>
      <c r="AC6" s="697" t="s">
        <v>20</v>
      </c>
      <c r="AD6" s="702" t="s">
        <v>15</v>
      </c>
      <c r="AE6" s="690" t="s">
        <v>21</v>
      </c>
      <c r="AF6" s="690" t="s">
        <v>734</v>
      </c>
      <c r="AG6" s="696" t="s">
        <v>733</v>
      </c>
      <c r="AH6" s="1205"/>
    </row>
    <row r="7" spans="1:34" s="101" customFormat="1" ht="48.75" customHeight="1" thickTop="1" thickBot="1">
      <c r="B7" s="1211"/>
      <c r="C7" s="1197"/>
      <c r="D7" s="1197"/>
      <c r="E7" s="1197"/>
      <c r="F7" s="103">
        <v>1</v>
      </c>
      <c r="G7" s="102">
        <v>2</v>
      </c>
      <c r="H7" s="102">
        <v>3</v>
      </c>
      <c r="I7" s="102">
        <v>4</v>
      </c>
      <c r="J7" s="567">
        <v>5</v>
      </c>
      <c r="K7" s="105">
        <v>6</v>
      </c>
      <c r="L7" s="102">
        <v>7</v>
      </c>
      <c r="M7" s="105">
        <v>8</v>
      </c>
      <c r="N7" s="102">
        <v>9</v>
      </c>
      <c r="O7" s="568">
        <v>10</v>
      </c>
      <c r="P7" s="103">
        <v>11</v>
      </c>
      <c r="Q7" s="105">
        <v>12</v>
      </c>
      <c r="R7" s="1198"/>
      <c r="S7" s="1198"/>
      <c r="T7" s="1198"/>
      <c r="U7" s="1198"/>
      <c r="V7" s="1197"/>
      <c r="W7" s="697"/>
      <c r="X7" s="1204"/>
      <c r="Y7" s="697"/>
      <c r="Z7" s="1197"/>
      <c r="AA7" s="1203"/>
      <c r="AB7" s="1204"/>
      <c r="AC7" s="1203"/>
      <c r="AD7" s="1198"/>
      <c r="AE7" s="1210"/>
      <c r="AF7" s="1204"/>
      <c r="AG7" s="656" t="s">
        <v>151</v>
      </c>
      <c r="AH7" s="539" t="s">
        <v>152</v>
      </c>
    </row>
    <row r="8" spans="1:34" ht="102" customHeight="1">
      <c r="A8" s="100"/>
      <c r="B8" s="1199" t="s">
        <v>158</v>
      </c>
      <c r="C8" s="1201" t="s">
        <v>31</v>
      </c>
      <c r="D8" s="1195" t="s">
        <v>159</v>
      </c>
      <c r="E8" s="1195" t="s">
        <v>32</v>
      </c>
      <c r="F8" s="1195"/>
      <c r="G8" s="1195" t="s">
        <v>160</v>
      </c>
      <c r="H8" s="1195"/>
      <c r="I8" s="1195" t="s">
        <v>160</v>
      </c>
      <c r="J8" s="1195"/>
      <c r="K8" s="1195"/>
      <c r="L8" s="1195"/>
      <c r="M8" s="1195" t="s">
        <v>160</v>
      </c>
      <c r="N8" s="1195"/>
      <c r="O8" s="1195"/>
      <c r="P8" s="1195"/>
      <c r="Q8" s="1195"/>
      <c r="R8" s="1195" t="s">
        <v>161</v>
      </c>
      <c r="S8" s="1195" t="s">
        <v>162</v>
      </c>
      <c r="T8" s="1195" t="s">
        <v>163</v>
      </c>
      <c r="U8" s="1195" t="s">
        <v>164</v>
      </c>
      <c r="V8" s="1195" t="s">
        <v>165</v>
      </c>
      <c r="W8" s="1195" t="s">
        <v>166</v>
      </c>
      <c r="X8" s="1195" t="s">
        <v>167</v>
      </c>
      <c r="Y8" s="1196" t="s">
        <v>168</v>
      </c>
      <c r="Z8" s="1195" t="s">
        <v>169</v>
      </c>
      <c r="AA8" s="1195" t="s">
        <v>170</v>
      </c>
      <c r="AB8" s="586" t="s">
        <v>171</v>
      </c>
      <c r="AC8" s="586" t="s">
        <v>172</v>
      </c>
      <c r="AD8" s="587" t="s">
        <v>173</v>
      </c>
      <c r="AE8" s="587">
        <v>1</v>
      </c>
      <c r="AF8" s="588">
        <v>1</v>
      </c>
      <c r="AG8" s="636" t="s">
        <v>737</v>
      </c>
      <c r="AH8" s="636" t="s">
        <v>737</v>
      </c>
    </row>
    <row r="9" spans="1:34" ht="105.75" customHeight="1">
      <c r="A9" s="100"/>
      <c r="B9" s="1096"/>
      <c r="C9" s="1099"/>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19" t="s">
        <v>175</v>
      </c>
      <c r="AC9" s="119" t="s">
        <v>176</v>
      </c>
      <c r="AD9" s="120" t="s">
        <v>177</v>
      </c>
      <c r="AE9" s="120">
        <v>1</v>
      </c>
      <c r="AF9" s="589">
        <v>0.90250000000000008</v>
      </c>
      <c r="AG9" s="651">
        <v>0</v>
      </c>
      <c r="AH9" s="652">
        <v>0.1</v>
      </c>
    </row>
    <row r="10" spans="1:34" ht="110.25" customHeight="1">
      <c r="A10" s="100"/>
      <c r="B10" s="1096"/>
      <c r="C10" s="1099"/>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19" t="s">
        <v>178</v>
      </c>
      <c r="AC10" s="119" t="s">
        <v>179</v>
      </c>
      <c r="AD10" s="120" t="s">
        <v>177</v>
      </c>
      <c r="AE10" s="135">
        <v>200</v>
      </c>
      <c r="AF10" s="589">
        <v>0.49</v>
      </c>
      <c r="AG10" s="651">
        <v>0.25</v>
      </c>
      <c r="AH10" s="652">
        <v>0.26</v>
      </c>
    </row>
    <row r="11" spans="1:34" ht="102" customHeight="1">
      <c r="A11" s="100"/>
      <c r="B11" s="1096"/>
      <c r="C11" s="1099"/>
      <c r="D11" s="1040"/>
      <c r="E11" s="1040"/>
      <c r="F11" s="1040"/>
      <c r="G11" s="1040"/>
      <c r="H11" s="1040"/>
      <c r="I11" s="1040"/>
      <c r="J11" s="1040"/>
      <c r="K11" s="1040"/>
      <c r="L11" s="1040"/>
      <c r="M11" s="1040"/>
      <c r="N11" s="1040"/>
      <c r="O11" s="1040"/>
      <c r="P11" s="1040"/>
      <c r="Q11" s="1040"/>
      <c r="R11" s="1040"/>
      <c r="S11" s="1040"/>
      <c r="T11" s="1040"/>
      <c r="U11" s="1040"/>
      <c r="V11" s="1040"/>
      <c r="W11" s="142" t="s">
        <v>180</v>
      </c>
      <c r="X11" s="1040"/>
      <c r="Y11" s="1040"/>
      <c r="Z11" s="1040"/>
      <c r="AA11" s="1040"/>
      <c r="AB11" s="119" t="s">
        <v>181</v>
      </c>
      <c r="AC11" s="119" t="s">
        <v>182</v>
      </c>
      <c r="AD11" s="120" t="s">
        <v>177</v>
      </c>
      <c r="AE11" s="120">
        <v>4</v>
      </c>
      <c r="AF11" s="589">
        <v>0.49475000000000002</v>
      </c>
      <c r="AG11" s="651">
        <v>0.25</v>
      </c>
      <c r="AH11" s="652">
        <v>0.26</v>
      </c>
    </row>
    <row r="12" spans="1:34" ht="126.75" customHeight="1" thickBot="1">
      <c r="A12" s="100"/>
      <c r="B12" s="1096"/>
      <c r="C12" s="1099"/>
      <c r="D12" s="1040"/>
      <c r="E12" s="1040"/>
      <c r="F12" s="1040"/>
      <c r="G12" s="1040"/>
      <c r="H12" s="1040"/>
      <c r="I12" s="1040"/>
      <c r="J12" s="1040"/>
      <c r="K12" s="1040"/>
      <c r="L12" s="1040"/>
      <c r="M12" s="1040"/>
      <c r="N12" s="1040"/>
      <c r="O12" s="1040"/>
      <c r="P12" s="1040"/>
      <c r="Q12" s="1040"/>
      <c r="R12" s="1040"/>
      <c r="S12" s="1040"/>
      <c r="T12" s="1040"/>
      <c r="U12" s="1040"/>
      <c r="V12" s="1040"/>
      <c r="W12" s="141"/>
      <c r="X12" s="1040"/>
      <c r="Y12" s="1040"/>
      <c r="Z12" s="1040"/>
      <c r="AA12" s="1040"/>
      <c r="AB12" s="119" t="s">
        <v>183</v>
      </c>
      <c r="AC12" s="119" t="s">
        <v>184</v>
      </c>
      <c r="AD12" s="120" t="s">
        <v>177</v>
      </c>
      <c r="AE12" s="120">
        <v>3</v>
      </c>
      <c r="AF12" s="589">
        <v>0.53933333333333333</v>
      </c>
      <c r="AG12" s="651">
        <v>0.23</v>
      </c>
      <c r="AH12" s="652">
        <v>0.23</v>
      </c>
    </row>
    <row r="13" spans="1:34" ht="147.75" customHeight="1">
      <c r="A13" s="100"/>
      <c r="B13" s="1096"/>
      <c r="C13" s="1100"/>
      <c r="D13" s="814"/>
      <c r="E13" s="1040"/>
      <c r="F13" s="141"/>
      <c r="G13" s="141"/>
      <c r="H13" s="142" t="s">
        <v>160</v>
      </c>
      <c r="I13" s="142" t="s">
        <v>160</v>
      </c>
      <c r="J13" s="142"/>
      <c r="K13" s="142"/>
      <c r="L13" s="142"/>
      <c r="M13" s="142" t="s">
        <v>160</v>
      </c>
      <c r="N13" s="141"/>
      <c r="O13" s="141"/>
      <c r="P13" s="141"/>
      <c r="Q13" s="141"/>
      <c r="R13" s="142" t="s">
        <v>185</v>
      </c>
      <c r="S13" s="142" t="s">
        <v>186</v>
      </c>
      <c r="T13" s="142" t="s">
        <v>187</v>
      </c>
      <c r="U13" s="142" t="s">
        <v>188</v>
      </c>
      <c r="V13" s="142" t="s">
        <v>189</v>
      </c>
      <c r="W13" s="142" t="s">
        <v>190</v>
      </c>
      <c r="X13" s="142" t="s">
        <v>167</v>
      </c>
      <c r="Y13" s="142" t="s">
        <v>191</v>
      </c>
      <c r="Z13" s="142" t="s">
        <v>192</v>
      </c>
      <c r="AA13" s="142" t="s">
        <v>193</v>
      </c>
      <c r="AB13" s="142" t="s">
        <v>194</v>
      </c>
      <c r="AC13" s="142" t="s">
        <v>195</v>
      </c>
      <c r="AD13" s="142" t="s">
        <v>196</v>
      </c>
      <c r="AE13" s="142">
        <v>100</v>
      </c>
      <c r="AF13" s="590">
        <v>1</v>
      </c>
      <c r="AG13" s="636" t="s">
        <v>737</v>
      </c>
      <c r="AH13" s="636" t="s">
        <v>737</v>
      </c>
    </row>
    <row r="14" spans="1:34" ht="90.75" customHeight="1" thickBot="1">
      <c r="A14" s="100"/>
      <c r="B14" s="1096"/>
      <c r="C14" s="1100"/>
      <c r="D14" s="814"/>
      <c r="E14" s="1040"/>
      <c r="F14" s="1040"/>
      <c r="G14" s="1040" t="s">
        <v>160</v>
      </c>
      <c r="H14" s="1040"/>
      <c r="I14" s="1040"/>
      <c r="J14" s="1040"/>
      <c r="K14" s="1040"/>
      <c r="L14" s="1040"/>
      <c r="M14" s="1040"/>
      <c r="N14" s="1040"/>
      <c r="O14" s="1040"/>
      <c r="P14" s="1040"/>
      <c r="Q14" s="1040"/>
      <c r="R14" s="1040" t="s">
        <v>198</v>
      </c>
      <c r="S14" s="1040" t="s">
        <v>199</v>
      </c>
      <c r="T14" s="1040" t="s">
        <v>200</v>
      </c>
      <c r="U14" s="1040" t="s">
        <v>201</v>
      </c>
      <c r="V14" s="1040" t="s">
        <v>202</v>
      </c>
      <c r="W14" s="1040" t="s">
        <v>203</v>
      </c>
      <c r="X14" s="1040" t="s">
        <v>167</v>
      </c>
      <c r="Y14" s="1040" t="s">
        <v>204</v>
      </c>
      <c r="Z14" s="1040" t="s">
        <v>205</v>
      </c>
      <c r="AA14" s="142" t="s">
        <v>206</v>
      </c>
      <c r="AB14" s="142" t="s">
        <v>207</v>
      </c>
      <c r="AC14" s="142" t="s">
        <v>208</v>
      </c>
      <c r="AD14" s="142" t="s">
        <v>173</v>
      </c>
      <c r="AE14" s="142">
        <v>150</v>
      </c>
      <c r="AF14" s="590">
        <v>0.84000000000000008</v>
      </c>
      <c r="AG14" s="651">
        <v>0.16</v>
      </c>
      <c r="AH14" s="657">
        <v>0</v>
      </c>
    </row>
    <row r="15" spans="1:34" ht="108.75" customHeight="1">
      <c r="A15" s="100"/>
      <c r="B15" s="1096"/>
      <c r="C15" s="1100"/>
      <c r="D15" s="814"/>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42" t="s">
        <v>209</v>
      </c>
      <c r="AB15" s="142" t="s">
        <v>210</v>
      </c>
      <c r="AC15" s="142" t="s">
        <v>211</v>
      </c>
      <c r="AD15" s="142" t="s">
        <v>196</v>
      </c>
      <c r="AE15" s="142">
        <v>100</v>
      </c>
      <c r="AF15" s="590">
        <v>1</v>
      </c>
      <c r="AG15" s="636" t="s">
        <v>737</v>
      </c>
      <c r="AH15" s="636" t="s">
        <v>737</v>
      </c>
    </row>
    <row r="16" spans="1:34" ht="56.25" customHeight="1">
      <c r="A16" s="100"/>
      <c r="B16" s="1096"/>
      <c r="C16" s="1100"/>
      <c r="D16" s="814"/>
      <c r="E16" s="1040"/>
      <c r="F16" s="1040"/>
      <c r="G16" s="1040" t="s">
        <v>160</v>
      </c>
      <c r="H16" s="1040"/>
      <c r="I16" s="1040" t="s">
        <v>160</v>
      </c>
      <c r="J16" s="1040" t="s">
        <v>160</v>
      </c>
      <c r="K16" s="1040"/>
      <c r="L16" s="1040"/>
      <c r="M16" s="1040"/>
      <c r="N16" s="1040"/>
      <c r="O16" s="1040"/>
      <c r="P16" s="1040"/>
      <c r="Q16" s="1040"/>
      <c r="R16" s="1040" t="s">
        <v>212</v>
      </c>
      <c r="S16" s="1040" t="s">
        <v>213</v>
      </c>
      <c r="T16" s="1040" t="s">
        <v>214</v>
      </c>
      <c r="U16" s="1040" t="s">
        <v>215</v>
      </c>
      <c r="V16" s="1040" t="s">
        <v>33</v>
      </c>
      <c r="W16" s="1040" t="s">
        <v>216</v>
      </c>
      <c r="X16" s="1040" t="s">
        <v>167</v>
      </c>
      <c r="Y16" s="1040" t="s">
        <v>217</v>
      </c>
      <c r="Z16" s="1040" t="s">
        <v>34</v>
      </c>
      <c r="AA16" s="142" t="s">
        <v>218</v>
      </c>
      <c r="AB16" s="142" t="s">
        <v>219</v>
      </c>
      <c r="AC16" s="142" t="s">
        <v>220</v>
      </c>
      <c r="AD16" s="142" t="s">
        <v>173</v>
      </c>
      <c r="AE16" s="142">
        <v>400</v>
      </c>
      <c r="AF16" s="590">
        <v>0.27250000000000002</v>
      </c>
      <c r="AG16" s="651">
        <v>0.1</v>
      </c>
      <c r="AH16" s="652">
        <v>0.1</v>
      </c>
    </row>
    <row r="17" spans="1:36" ht="56.25" customHeight="1" thickBot="1">
      <c r="A17" s="100"/>
      <c r="B17" s="1096"/>
      <c r="C17" s="1100"/>
      <c r="D17" s="814"/>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42" t="s">
        <v>221</v>
      </c>
      <c r="AB17" s="142" t="s">
        <v>222</v>
      </c>
      <c r="AC17" s="142" t="s">
        <v>223</v>
      </c>
      <c r="AD17" s="142" t="s">
        <v>173</v>
      </c>
      <c r="AE17" s="142">
        <v>3000</v>
      </c>
      <c r="AF17" s="590">
        <v>0.64833333333333332</v>
      </c>
      <c r="AG17" s="651">
        <v>0.1</v>
      </c>
      <c r="AH17" s="652">
        <v>0.1</v>
      </c>
    </row>
    <row r="18" spans="1:36" ht="63.75" customHeight="1">
      <c r="A18" s="100"/>
      <c r="B18" s="1096"/>
      <c r="C18" s="1100"/>
      <c r="D18" s="814"/>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42" t="s">
        <v>224</v>
      </c>
      <c r="AB18" s="142" t="s">
        <v>225</v>
      </c>
      <c r="AC18" s="142" t="s">
        <v>226</v>
      </c>
      <c r="AD18" s="142" t="s">
        <v>173</v>
      </c>
      <c r="AE18" s="142">
        <v>300</v>
      </c>
      <c r="AF18" s="590">
        <v>1</v>
      </c>
      <c r="AG18" s="636" t="s">
        <v>737</v>
      </c>
      <c r="AH18" s="636" t="s">
        <v>737</v>
      </c>
    </row>
    <row r="19" spans="1:36" ht="73.5" customHeight="1" thickBot="1">
      <c r="A19" s="100"/>
      <c r="B19" s="1096"/>
      <c r="C19" s="1100"/>
      <c r="D19" s="814"/>
      <c r="E19" s="1040"/>
      <c r="F19" s="1040"/>
      <c r="G19" s="1040" t="s">
        <v>160</v>
      </c>
      <c r="H19" s="1040"/>
      <c r="I19" s="1040" t="s">
        <v>160</v>
      </c>
      <c r="J19" s="1040"/>
      <c r="K19" s="1040"/>
      <c r="L19" s="1040"/>
      <c r="M19" s="1040"/>
      <c r="N19" s="1040"/>
      <c r="O19" s="1040"/>
      <c r="P19" s="1040"/>
      <c r="Q19" s="1040"/>
      <c r="R19" s="1040" t="s">
        <v>227</v>
      </c>
      <c r="S19" s="1040" t="s">
        <v>228</v>
      </c>
      <c r="T19" s="1040" t="s">
        <v>229</v>
      </c>
      <c r="U19" s="1040" t="s">
        <v>230</v>
      </c>
      <c r="V19" s="1040" t="s">
        <v>35</v>
      </c>
      <c r="W19" s="1040" t="s">
        <v>231</v>
      </c>
      <c r="X19" s="1040" t="s">
        <v>167</v>
      </c>
      <c r="Y19" s="1040" t="s">
        <v>232</v>
      </c>
      <c r="Z19" s="1040" t="s">
        <v>36</v>
      </c>
      <c r="AA19" s="175" t="s">
        <v>233</v>
      </c>
      <c r="AB19" s="120" t="s">
        <v>234</v>
      </c>
      <c r="AC19" s="120" t="s">
        <v>235</v>
      </c>
      <c r="AD19" s="176" t="s">
        <v>173</v>
      </c>
      <c r="AE19" s="176">
        <v>450</v>
      </c>
      <c r="AF19" s="591">
        <v>0.93333333333333302</v>
      </c>
      <c r="AG19" s="651">
        <v>7.0000000000000007E-2</v>
      </c>
      <c r="AH19" s="652">
        <v>0</v>
      </c>
    </row>
    <row r="20" spans="1:36" ht="97.5" customHeight="1" thickBot="1">
      <c r="A20" s="100"/>
      <c r="B20" s="1096"/>
      <c r="C20" s="1100"/>
      <c r="D20" s="814"/>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75" t="s">
        <v>236</v>
      </c>
      <c r="AB20" s="120" t="s">
        <v>237</v>
      </c>
      <c r="AC20" s="120" t="s">
        <v>238</v>
      </c>
      <c r="AD20" s="176" t="s">
        <v>173</v>
      </c>
      <c r="AE20" s="176">
        <v>6</v>
      </c>
      <c r="AF20" s="591">
        <v>1</v>
      </c>
      <c r="AG20" s="636" t="s">
        <v>737</v>
      </c>
      <c r="AH20" s="636" t="s">
        <v>737</v>
      </c>
      <c r="AI20" s="99">
        <v>10</v>
      </c>
    </row>
    <row r="21" spans="1:36" ht="88.5" customHeight="1" thickBot="1">
      <c r="A21" s="100"/>
      <c r="B21" s="1096"/>
      <c r="C21" s="1100"/>
      <c r="D21" s="814"/>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75" t="s">
        <v>239</v>
      </c>
      <c r="AB21" s="176" t="s">
        <v>240</v>
      </c>
      <c r="AC21" s="120" t="s">
        <v>241</v>
      </c>
      <c r="AD21" s="176" t="s">
        <v>173</v>
      </c>
      <c r="AE21" s="176">
        <v>2</v>
      </c>
      <c r="AF21" s="591">
        <v>1</v>
      </c>
      <c r="AG21" s="636" t="s">
        <v>737</v>
      </c>
      <c r="AH21" s="636" t="s">
        <v>737</v>
      </c>
      <c r="AJ21" s="99">
        <v>10</v>
      </c>
    </row>
    <row r="22" spans="1:36" ht="94.5" customHeight="1" thickBot="1">
      <c r="A22" s="100"/>
      <c r="B22" s="1096"/>
      <c r="C22" s="1100"/>
      <c r="D22" s="814"/>
      <c r="E22" s="1040" t="s">
        <v>37</v>
      </c>
      <c r="F22" s="1040"/>
      <c r="G22" s="1040" t="s">
        <v>160</v>
      </c>
      <c r="H22" s="1040" t="s">
        <v>160</v>
      </c>
      <c r="I22" s="1040" t="s">
        <v>160</v>
      </c>
      <c r="J22" s="1040"/>
      <c r="K22" s="1040"/>
      <c r="L22" s="1040"/>
      <c r="M22" s="1040"/>
      <c r="N22" s="1040"/>
      <c r="O22" s="1040"/>
      <c r="P22" s="1040" t="s">
        <v>160</v>
      </c>
      <c r="Q22" s="1040"/>
      <c r="R22" s="1040" t="s">
        <v>242</v>
      </c>
      <c r="S22" s="1040" t="s">
        <v>243</v>
      </c>
      <c r="T22" s="1040" t="s">
        <v>244</v>
      </c>
      <c r="U22" s="1040" t="s">
        <v>245</v>
      </c>
      <c r="V22" s="1040" t="s">
        <v>38</v>
      </c>
      <c r="W22" s="1040" t="s">
        <v>246</v>
      </c>
      <c r="X22" s="1040" t="s">
        <v>167</v>
      </c>
      <c r="Y22" s="1194">
        <v>1</v>
      </c>
      <c r="Z22" s="1040" t="s">
        <v>39</v>
      </c>
      <c r="AA22" s="142" t="s">
        <v>247</v>
      </c>
      <c r="AB22" s="142" t="s">
        <v>248</v>
      </c>
      <c r="AC22" s="142" t="s">
        <v>247</v>
      </c>
      <c r="AD22" s="176" t="s">
        <v>173</v>
      </c>
      <c r="AE22" s="176">
        <v>1</v>
      </c>
      <c r="AF22" s="591">
        <v>1</v>
      </c>
      <c r="AG22" s="636" t="s">
        <v>737</v>
      </c>
      <c r="AH22" s="636" t="s">
        <v>737</v>
      </c>
    </row>
    <row r="23" spans="1:36" ht="114" customHeight="1">
      <c r="B23" s="1096"/>
      <c r="C23" s="1100"/>
      <c r="D23" s="814"/>
      <c r="E23" s="814"/>
      <c r="F23" s="814"/>
      <c r="G23" s="814"/>
      <c r="H23" s="814"/>
      <c r="I23" s="814"/>
      <c r="J23" s="814"/>
      <c r="K23" s="814"/>
      <c r="L23" s="814"/>
      <c r="M23" s="814"/>
      <c r="N23" s="814"/>
      <c r="O23" s="814"/>
      <c r="P23" s="814"/>
      <c r="Q23" s="814"/>
      <c r="R23" s="1168"/>
      <c r="S23" s="1168"/>
      <c r="T23" s="1168"/>
      <c r="U23" s="1168"/>
      <c r="V23" s="1168"/>
      <c r="W23" s="1040"/>
      <c r="X23" s="1040"/>
      <c r="Y23" s="1040"/>
      <c r="Z23" s="1040"/>
      <c r="AA23" s="142" t="s">
        <v>250</v>
      </c>
      <c r="AB23" s="142" t="s">
        <v>251</v>
      </c>
      <c r="AC23" s="142" t="s">
        <v>252</v>
      </c>
      <c r="AD23" s="176" t="s">
        <v>173</v>
      </c>
      <c r="AE23" s="176">
        <v>1</v>
      </c>
      <c r="AF23" s="591">
        <v>1</v>
      </c>
      <c r="AG23" s="636" t="s">
        <v>737</v>
      </c>
      <c r="AH23" s="636" t="s">
        <v>737</v>
      </c>
    </row>
    <row r="24" spans="1:36" ht="94.5" customHeight="1">
      <c r="B24" s="1096"/>
      <c r="C24" s="1100"/>
      <c r="D24" s="814"/>
      <c r="E24" s="814"/>
      <c r="F24" s="814"/>
      <c r="G24" s="814"/>
      <c r="H24" s="814"/>
      <c r="I24" s="814"/>
      <c r="J24" s="814"/>
      <c r="K24" s="814"/>
      <c r="L24" s="814"/>
      <c r="M24" s="814"/>
      <c r="N24" s="814"/>
      <c r="O24" s="814"/>
      <c r="P24" s="814"/>
      <c r="Q24" s="814"/>
      <c r="R24" s="1168"/>
      <c r="S24" s="1168"/>
      <c r="T24" s="1168"/>
      <c r="U24" s="1168"/>
      <c r="V24" s="1168"/>
      <c r="W24" s="1040"/>
      <c r="X24" s="1040"/>
      <c r="Y24" s="1040"/>
      <c r="Z24" s="1040"/>
      <c r="AA24" s="142" t="s">
        <v>253</v>
      </c>
      <c r="AB24" s="142" t="s">
        <v>690</v>
      </c>
      <c r="AC24" s="142" t="s">
        <v>691</v>
      </c>
      <c r="AD24" s="176" t="s">
        <v>173</v>
      </c>
      <c r="AE24" s="176">
        <v>7</v>
      </c>
      <c r="AF24" s="591">
        <v>0.42799999999999999</v>
      </c>
      <c r="AG24" s="651">
        <v>0.17</v>
      </c>
      <c r="AH24" s="652">
        <v>0.4</v>
      </c>
    </row>
    <row r="25" spans="1:36" ht="120" customHeight="1">
      <c r="B25" s="1096"/>
      <c r="C25" s="1100"/>
      <c r="D25" s="814"/>
      <c r="E25" s="814"/>
      <c r="F25" s="814"/>
      <c r="G25" s="814"/>
      <c r="H25" s="814"/>
      <c r="I25" s="814"/>
      <c r="J25" s="814"/>
      <c r="K25" s="814"/>
      <c r="L25" s="814"/>
      <c r="M25" s="814"/>
      <c r="N25" s="814"/>
      <c r="O25" s="814"/>
      <c r="P25" s="814"/>
      <c r="Q25" s="814"/>
      <c r="R25" s="1168"/>
      <c r="S25" s="1168"/>
      <c r="T25" s="1168"/>
      <c r="U25" s="1168"/>
      <c r="V25" s="1168"/>
      <c r="W25" s="1040"/>
      <c r="X25" s="1040"/>
      <c r="Y25" s="1040"/>
      <c r="Z25" s="1040"/>
      <c r="AA25" s="142" t="s">
        <v>256</v>
      </c>
      <c r="AB25" s="142" t="s">
        <v>692</v>
      </c>
      <c r="AC25" s="142" t="s">
        <v>693</v>
      </c>
      <c r="AD25" s="176" t="s">
        <v>173</v>
      </c>
      <c r="AE25" s="176">
        <v>2</v>
      </c>
      <c r="AF25" s="591">
        <v>0.79</v>
      </c>
      <c r="AG25" s="651">
        <v>0.1</v>
      </c>
      <c r="AH25" s="652">
        <v>0.11</v>
      </c>
    </row>
    <row r="26" spans="1:36" ht="75" customHeight="1" thickBot="1">
      <c r="B26" s="1096"/>
      <c r="C26" s="1100"/>
      <c r="D26" s="814"/>
      <c r="E26" s="814"/>
      <c r="F26" s="1040"/>
      <c r="G26" s="1040" t="s">
        <v>160</v>
      </c>
      <c r="H26" s="1040"/>
      <c r="I26" s="1040"/>
      <c r="J26" s="1040"/>
      <c r="K26" s="1040"/>
      <c r="L26" s="1040"/>
      <c r="M26" s="1040"/>
      <c r="N26" s="1040"/>
      <c r="O26" s="1040" t="s">
        <v>160</v>
      </c>
      <c r="P26" s="1040" t="s">
        <v>160</v>
      </c>
      <c r="Q26" s="1040"/>
      <c r="R26" s="1040" t="s">
        <v>259</v>
      </c>
      <c r="S26" s="1040" t="s">
        <v>260</v>
      </c>
      <c r="T26" s="1040" t="s">
        <v>261</v>
      </c>
      <c r="U26" s="1040" t="s">
        <v>262</v>
      </c>
      <c r="V26" s="1040" t="s">
        <v>263</v>
      </c>
      <c r="W26" s="1040" t="s">
        <v>264</v>
      </c>
      <c r="X26" s="1040" t="s">
        <v>167</v>
      </c>
      <c r="Y26" s="1194">
        <v>1</v>
      </c>
      <c r="Z26" s="1040" t="s">
        <v>265</v>
      </c>
      <c r="AA26" s="142" t="s">
        <v>266</v>
      </c>
      <c r="AB26" s="142" t="s">
        <v>267</v>
      </c>
      <c r="AC26" s="142" t="s">
        <v>268</v>
      </c>
      <c r="AD26" s="176" t="s">
        <v>173</v>
      </c>
      <c r="AE26" s="176">
        <v>100000</v>
      </c>
      <c r="AF26" s="591">
        <v>0.36538000000000004</v>
      </c>
      <c r="AG26" s="651">
        <v>0.33</v>
      </c>
      <c r="AH26" s="652">
        <v>0.3</v>
      </c>
    </row>
    <row r="27" spans="1:36" ht="105" customHeight="1">
      <c r="B27" s="1096"/>
      <c r="C27" s="1100"/>
      <c r="D27" s="814"/>
      <c r="E27" s="814"/>
      <c r="F27" s="814"/>
      <c r="G27" s="814"/>
      <c r="H27" s="814"/>
      <c r="I27" s="814"/>
      <c r="J27" s="814"/>
      <c r="K27" s="814"/>
      <c r="L27" s="814"/>
      <c r="M27" s="814"/>
      <c r="N27" s="814"/>
      <c r="O27" s="814"/>
      <c r="P27" s="814"/>
      <c r="Q27" s="814"/>
      <c r="R27" s="1168"/>
      <c r="S27" s="1168"/>
      <c r="T27" s="1168"/>
      <c r="U27" s="1168"/>
      <c r="V27" s="1040"/>
      <c r="W27" s="1040"/>
      <c r="X27" s="1040"/>
      <c r="Y27" s="1040"/>
      <c r="Z27" s="1040"/>
      <c r="AA27" s="142" t="s">
        <v>270</v>
      </c>
      <c r="AB27" s="142" t="s">
        <v>271</v>
      </c>
      <c r="AC27" s="142" t="s">
        <v>272</v>
      </c>
      <c r="AD27" s="176" t="s">
        <v>173</v>
      </c>
      <c r="AE27" s="176">
        <v>27</v>
      </c>
      <c r="AF27" s="591">
        <v>1</v>
      </c>
      <c r="AG27" s="636" t="s">
        <v>737</v>
      </c>
      <c r="AH27" s="636" t="s">
        <v>737</v>
      </c>
    </row>
    <row r="28" spans="1:36" ht="93.75" customHeight="1">
      <c r="B28" s="1096"/>
      <c r="C28" s="1100"/>
      <c r="D28" s="814"/>
      <c r="E28" s="814"/>
      <c r="F28" s="814"/>
      <c r="G28" s="814"/>
      <c r="H28" s="814"/>
      <c r="I28" s="814"/>
      <c r="J28" s="814"/>
      <c r="K28" s="814"/>
      <c r="L28" s="814"/>
      <c r="M28" s="814"/>
      <c r="N28" s="814"/>
      <c r="O28" s="814"/>
      <c r="P28" s="814"/>
      <c r="Q28" s="814"/>
      <c r="R28" s="1168"/>
      <c r="S28" s="1168"/>
      <c r="T28" s="1168"/>
      <c r="U28" s="1168"/>
      <c r="V28" s="1040"/>
      <c r="W28" s="1040"/>
      <c r="X28" s="1040"/>
      <c r="Y28" s="1040"/>
      <c r="Z28" s="1040"/>
      <c r="AA28" s="142" t="s">
        <v>273</v>
      </c>
      <c r="AB28" s="142" t="s">
        <v>274</v>
      </c>
      <c r="AC28" s="142" t="s">
        <v>275</v>
      </c>
      <c r="AD28" s="176" t="s">
        <v>173</v>
      </c>
      <c r="AE28" s="176">
        <v>20</v>
      </c>
      <c r="AF28" s="591">
        <v>0.95</v>
      </c>
      <c r="AG28" s="658">
        <v>0</v>
      </c>
      <c r="AH28" s="658">
        <v>0.05</v>
      </c>
    </row>
    <row r="29" spans="1:36" ht="105" customHeight="1" thickBot="1">
      <c r="B29" s="1096"/>
      <c r="C29" s="1100"/>
      <c r="D29" s="814"/>
      <c r="E29" s="814"/>
      <c r="F29" s="814"/>
      <c r="G29" s="814"/>
      <c r="H29" s="814"/>
      <c r="I29" s="814"/>
      <c r="J29" s="814"/>
      <c r="K29" s="814"/>
      <c r="L29" s="814"/>
      <c r="M29" s="814"/>
      <c r="N29" s="814"/>
      <c r="O29" s="814"/>
      <c r="P29" s="814"/>
      <c r="Q29" s="814"/>
      <c r="R29" s="1168"/>
      <c r="S29" s="1168"/>
      <c r="T29" s="1168"/>
      <c r="U29" s="1168"/>
      <c r="V29" s="1040"/>
      <c r="W29" s="1040"/>
      <c r="X29" s="1040"/>
      <c r="Y29" s="1040"/>
      <c r="Z29" s="1040"/>
      <c r="AA29" s="142" t="s">
        <v>276</v>
      </c>
      <c r="AB29" s="142" t="s">
        <v>277</v>
      </c>
      <c r="AC29" s="142" t="s">
        <v>278</v>
      </c>
      <c r="AD29" s="176" t="s">
        <v>196</v>
      </c>
      <c r="AE29" s="142">
        <v>100</v>
      </c>
      <c r="AF29" s="590">
        <v>0.29064399999999996</v>
      </c>
      <c r="AG29" s="651">
        <v>0.4</v>
      </c>
      <c r="AH29" s="652">
        <v>0.31</v>
      </c>
    </row>
    <row r="30" spans="1:36" ht="116.25" customHeight="1" thickBot="1">
      <c r="B30" s="1096"/>
      <c r="C30" s="1100"/>
      <c r="D30" s="814"/>
      <c r="E30" s="142" t="s">
        <v>40</v>
      </c>
      <c r="F30" s="195"/>
      <c r="G30" s="195"/>
      <c r="H30" s="195"/>
      <c r="I30" s="195"/>
      <c r="J30" s="195"/>
      <c r="K30" s="195"/>
      <c r="L30" s="195" t="s">
        <v>160</v>
      </c>
      <c r="M30" s="195"/>
      <c r="N30" s="195"/>
      <c r="O30" s="195"/>
      <c r="P30" s="195"/>
      <c r="Q30" s="195"/>
      <c r="R30" s="142" t="s">
        <v>279</v>
      </c>
      <c r="S30" s="142" t="s">
        <v>280</v>
      </c>
      <c r="T30" s="142" t="s">
        <v>281</v>
      </c>
      <c r="U30" s="142" t="s">
        <v>282</v>
      </c>
      <c r="V30" s="142" t="s">
        <v>283</v>
      </c>
      <c r="W30" s="142" t="s">
        <v>284</v>
      </c>
      <c r="X30" s="142" t="s">
        <v>285</v>
      </c>
      <c r="Y30" s="142" t="s">
        <v>286</v>
      </c>
      <c r="Z30" s="142" t="s">
        <v>41</v>
      </c>
      <c r="AA30" s="142" t="s">
        <v>287</v>
      </c>
      <c r="AB30" s="142" t="s">
        <v>288</v>
      </c>
      <c r="AC30" s="142" t="s">
        <v>288</v>
      </c>
      <c r="AD30" s="196" t="s">
        <v>173</v>
      </c>
      <c r="AE30" s="196">
        <v>6</v>
      </c>
      <c r="AF30" s="592">
        <v>1</v>
      </c>
      <c r="AG30" s="636" t="s">
        <v>737</v>
      </c>
      <c r="AH30" s="636" t="s">
        <v>737</v>
      </c>
    </row>
    <row r="31" spans="1:36" ht="72.75" customHeight="1">
      <c r="B31" s="1096"/>
      <c r="C31" s="1100"/>
      <c r="D31" s="814"/>
      <c r="E31" s="1040" t="s">
        <v>42</v>
      </c>
      <c r="F31" s="1071"/>
      <c r="G31" s="1071"/>
      <c r="H31" s="1071"/>
      <c r="I31" s="1071"/>
      <c r="J31" s="1071"/>
      <c r="K31" s="1071"/>
      <c r="L31" s="1071" t="s">
        <v>160</v>
      </c>
      <c r="M31" s="1071"/>
      <c r="N31" s="1071"/>
      <c r="O31" s="1071"/>
      <c r="P31" s="1071"/>
      <c r="Q31" s="1071"/>
      <c r="R31" s="1040" t="s">
        <v>290</v>
      </c>
      <c r="S31" s="1040" t="s">
        <v>291</v>
      </c>
      <c r="T31" s="1040" t="s">
        <v>292</v>
      </c>
      <c r="U31" s="1040" t="s">
        <v>293</v>
      </c>
      <c r="V31" s="1040" t="s">
        <v>294</v>
      </c>
      <c r="W31" s="1040" t="s">
        <v>295</v>
      </c>
      <c r="X31" s="1040" t="s">
        <v>167</v>
      </c>
      <c r="Y31" s="1040" t="s">
        <v>296</v>
      </c>
      <c r="Z31" s="1040" t="s">
        <v>297</v>
      </c>
      <c r="AA31" s="1193" t="s">
        <v>298</v>
      </c>
      <c r="AB31" s="142" t="s">
        <v>299</v>
      </c>
      <c r="AC31" s="142" t="s">
        <v>300</v>
      </c>
      <c r="AD31" s="142" t="s">
        <v>173</v>
      </c>
      <c r="AE31" s="142">
        <v>60</v>
      </c>
      <c r="AF31" s="590">
        <v>1</v>
      </c>
      <c r="AG31" s="636" t="s">
        <v>737</v>
      </c>
      <c r="AH31" s="636" t="s">
        <v>737</v>
      </c>
    </row>
    <row r="32" spans="1:36" ht="77.25" customHeight="1">
      <c r="B32" s="1096"/>
      <c r="C32" s="1100"/>
      <c r="D32" s="814"/>
      <c r="E32" s="1040"/>
      <c r="F32" s="1071"/>
      <c r="G32" s="1071"/>
      <c r="H32" s="1071"/>
      <c r="I32" s="1071"/>
      <c r="J32" s="1071"/>
      <c r="K32" s="1071"/>
      <c r="L32" s="1071"/>
      <c r="M32" s="1071"/>
      <c r="N32" s="1071"/>
      <c r="O32" s="1071"/>
      <c r="P32" s="1071"/>
      <c r="Q32" s="1071"/>
      <c r="R32" s="1040"/>
      <c r="S32" s="1040"/>
      <c r="T32" s="1040"/>
      <c r="U32" s="1040"/>
      <c r="V32" s="1040"/>
      <c r="W32" s="1040"/>
      <c r="X32" s="1040"/>
      <c r="Y32" s="1040"/>
      <c r="Z32" s="1040"/>
      <c r="AA32" s="1193"/>
      <c r="AB32" s="142" t="s">
        <v>302</v>
      </c>
      <c r="AC32" s="142" t="s">
        <v>303</v>
      </c>
      <c r="AD32" s="142" t="s">
        <v>173</v>
      </c>
      <c r="AE32" s="142">
        <v>5000</v>
      </c>
      <c r="AF32" s="590">
        <v>0.76859999999999995</v>
      </c>
      <c r="AG32" s="658">
        <v>0.13</v>
      </c>
      <c r="AH32" s="659">
        <v>0.1</v>
      </c>
    </row>
    <row r="33" spans="2:34" ht="45" customHeight="1" thickBot="1">
      <c r="B33" s="1096"/>
      <c r="C33" s="1100"/>
      <c r="D33" s="814"/>
      <c r="E33" s="1040"/>
      <c r="F33" s="1071"/>
      <c r="G33" s="1071"/>
      <c r="H33" s="1071"/>
      <c r="I33" s="1071"/>
      <c r="J33" s="1071"/>
      <c r="K33" s="1071"/>
      <c r="L33" s="1071"/>
      <c r="M33" s="1071"/>
      <c r="N33" s="1071"/>
      <c r="O33" s="1071"/>
      <c r="P33" s="1071"/>
      <c r="Q33" s="1071"/>
      <c r="R33" s="1040"/>
      <c r="S33" s="1040"/>
      <c r="T33" s="1040"/>
      <c r="U33" s="1040"/>
      <c r="V33" s="1040"/>
      <c r="W33" s="1040"/>
      <c r="X33" s="1040"/>
      <c r="Y33" s="1040"/>
      <c r="Z33" s="1040"/>
      <c r="AA33" s="1193"/>
      <c r="AB33" s="142" t="s">
        <v>304</v>
      </c>
      <c r="AC33" s="142" t="s">
        <v>305</v>
      </c>
      <c r="AD33" s="142" t="s">
        <v>173</v>
      </c>
      <c r="AE33" s="142">
        <v>350</v>
      </c>
      <c r="AF33" s="590">
        <v>0.81285714285714294</v>
      </c>
      <c r="AG33" s="651">
        <v>0.1</v>
      </c>
      <c r="AH33" s="652">
        <v>0.09</v>
      </c>
    </row>
    <row r="34" spans="2:34" ht="67.5" customHeight="1" thickBot="1">
      <c r="B34" s="1096"/>
      <c r="C34" s="1100"/>
      <c r="D34" s="814"/>
      <c r="E34" s="1040"/>
      <c r="F34" s="1071"/>
      <c r="G34" s="1071"/>
      <c r="H34" s="1071"/>
      <c r="I34" s="1071"/>
      <c r="J34" s="1071"/>
      <c r="K34" s="1071"/>
      <c r="L34" s="1071"/>
      <c r="M34" s="1071"/>
      <c r="N34" s="1071"/>
      <c r="O34" s="1071"/>
      <c r="P34" s="1071"/>
      <c r="Q34" s="1071"/>
      <c r="R34" s="1040"/>
      <c r="S34" s="1040"/>
      <c r="T34" s="1040"/>
      <c r="U34" s="1040"/>
      <c r="V34" s="1040"/>
      <c r="W34" s="1040"/>
      <c r="X34" s="1040"/>
      <c r="Y34" s="1040"/>
      <c r="Z34" s="1040"/>
      <c r="AA34" s="1193" t="s">
        <v>306</v>
      </c>
      <c r="AB34" s="142" t="s">
        <v>307</v>
      </c>
      <c r="AC34" s="142" t="s">
        <v>308</v>
      </c>
      <c r="AD34" s="142" t="s">
        <v>173</v>
      </c>
      <c r="AE34" s="142">
        <v>30</v>
      </c>
      <c r="AF34" s="590">
        <v>1</v>
      </c>
      <c r="AG34" s="636" t="s">
        <v>737</v>
      </c>
      <c r="AH34" s="636" t="s">
        <v>737</v>
      </c>
    </row>
    <row r="35" spans="2:34" ht="45" customHeight="1">
      <c r="B35" s="1096"/>
      <c r="C35" s="1100"/>
      <c r="D35" s="814"/>
      <c r="E35" s="1040"/>
      <c r="F35" s="1071"/>
      <c r="G35" s="1071"/>
      <c r="H35" s="1071"/>
      <c r="I35" s="1071"/>
      <c r="J35" s="1071"/>
      <c r="K35" s="1071"/>
      <c r="L35" s="1071"/>
      <c r="M35" s="1071"/>
      <c r="N35" s="1071"/>
      <c r="O35" s="1071"/>
      <c r="P35" s="1071"/>
      <c r="Q35" s="1071"/>
      <c r="R35" s="1040"/>
      <c r="S35" s="1040"/>
      <c r="T35" s="1040"/>
      <c r="U35" s="1040"/>
      <c r="V35" s="1040"/>
      <c r="W35" s="1040"/>
      <c r="X35" s="1040"/>
      <c r="Y35" s="1040"/>
      <c r="Z35" s="1040"/>
      <c r="AA35" s="1193"/>
      <c r="AB35" s="142" t="s">
        <v>309</v>
      </c>
      <c r="AC35" s="142" t="s">
        <v>310</v>
      </c>
      <c r="AD35" s="142" t="s">
        <v>173</v>
      </c>
      <c r="AE35" s="142">
        <v>25</v>
      </c>
      <c r="AF35" s="590">
        <v>1</v>
      </c>
      <c r="AG35" s="636" t="s">
        <v>737</v>
      </c>
      <c r="AH35" s="636" t="s">
        <v>737</v>
      </c>
    </row>
    <row r="36" spans="2:34" ht="114" customHeight="1">
      <c r="B36" s="1096"/>
      <c r="C36" s="1100"/>
      <c r="D36" s="814"/>
      <c r="E36" s="1038" t="s">
        <v>43</v>
      </c>
      <c r="F36" s="1046"/>
      <c r="G36" s="1046" t="s">
        <v>160</v>
      </c>
      <c r="H36" s="1046"/>
      <c r="I36" s="1046" t="s">
        <v>160</v>
      </c>
      <c r="J36" s="1046"/>
      <c r="K36" s="1046"/>
      <c r="L36" s="1046"/>
      <c r="M36" s="1046"/>
      <c r="N36" s="1046"/>
      <c r="O36" s="1046"/>
      <c r="P36" s="1046"/>
      <c r="Q36" s="1046"/>
      <c r="R36" s="1038" t="s">
        <v>311</v>
      </c>
      <c r="S36" s="1038" t="s">
        <v>312</v>
      </c>
      <c r="T36" s="1038" t="s">
        <v>313</v>
      </c>
      <c r="U36" s="1038" t="s">
        <v>314</v>
      </c>
      <c r="V36" s="1038" t="s">
        <v>44</v>
      </c>
      <c r="W36" s="1038" t="s">
        <v>315</v>
      </c>
      <c r="X36" s="1038" t="s">
        <v>167</v>
      </c>
      <c r="Y36" s="1038" t="s">
        <v>316</v>
      </c>
      <c r="Z36" s="1040" t="s">
        <v>317</v>
      </c>
      <c r="AA36" s="202" t="s">
        <v>318</v>
      </c>
      <c r="AB36" s="142" t="s">
        <v>319</v>
      </c>
      <c r="AC36" s="142" t="s">
        <v>320</v>
      </c>
      <c r="AD36" s="142" t="s">
        <v>173</v>
      </c>
      <c r="AE36" s="142">
        <v>3</v>
      </c>
      <c r="AF36" s="590">
        <v>0.83666666666666689</v>
      </c>
      <c r="AG36" s="651">
        <v>0.08</v>
      </c>
      <c r="AH36" s="651">
        <v>0.08</v>
      </c>
    </row>
    <row r="37" spans="2:34" ht="75" customHeight="1">
      <c r="B37" s="1096"/>
      <c r="C37" s="1100"/>
      <c r="D37" s="814"/>
      <c r="E37" s="814"/>
      <c r="F37" s="814"/>
      <c r="G37" s="814"/>
      <c r="H37" s="814"/>
      <c r="I37" s="814"/>
      <c r="J37" s="814"/>
      <c r="K37" s="814"/>
      <c r="L37" s="814"/>
      <c r="M37" s="814"/>
      <c r="N37" s="814"/>
      <c r="O37" s="814"/>
      <c r="P37" s="814"/>
      <c r="Q37" s="814"/>
      <c r="R37" s="1168"/>
      <c r="S37" s="1168"/>
      <c r="T37" s="1168"/>
      <c r="U37" s="1168"/>
      <c r="V37" s="1168"/>
      <c r="W37" s="1038"/>
      <c r="X37" s="1038"/>
      <c r="Y37" s="1038"/>
      <c r="Z37" s="1040"/>
      <c r="AA37" s="202" t="s">
        <v>322</v>
      </c>
      <c r="AB37" s="142" t="s">
        <v>323</v>
      </c>
      <c r="AC37" s="142" t="s">
        <v>324</v>
      </c>
      <c r="AD37" s="142" t="s">
        <v>173</v>
      </c>
      <c r="AE37" s="142">
        <v>1</v>
      </c>
      <c r="AF37" s="590">
        <v>0.8</v>
      </c>
      <c r="AG37" s="651">
        <v>0.04</v>
      </c>
      <c r="AH37" s="652">
        <v>0.06</v>
      </c>
    </row>
    <row r="38" spans="2:34" ht="105" customHeight="1">
      <c r="B38" s="1096"/>
      <c r="C38" s="1100"/>
      <c r="D38" s="814"/>
      <c r="E38" s="814"/>
      <c r="F38" s="814"/>
      <c r="G38" s="814"/>
      <c r="H38" s="814"/>
      <c r="I38" s="814"/>
      <c r="J38" s="814"/>
      <c r="K38" s="814"/>
      <c r="L38" s="814"/>
      <c r="M38" s="814"/>
      <c r="N38" s="814"/>
      <c r="O38" s="814"/>
      <c r="P38" s="814"/>
      <c r="Q38" s="814"/>
      <c r="R38" s="1168"/>
      <c r="S38" s="1168"/>
      <c r="T38" s="1168"/>
      <c r="U38" s="1168"/>
      <c r="V38" s="1168"/>
      <c r="W38" s="1038"/>
      <c r="X38" s="1038"/>
      <c r="Y38" s="1038"/>
      <c r="Z38" s="1040"/>
      <c r="AA38" s="202" t="s">
        <v>325</v>
      </c>
      <c r="AB38" s="142" t="s">
        <v>326</v>
      </c>
      <c r="AC38" s="142" t="s">
        <v>327</v>
      </c>
      <c r="AD38" s="142" t="s">
        <v>173</v>
      </c>
      <c r="AE38" s="142">
        <v>2</v>
      </c>
      <c r="AF38" s="590">
        <v>0.8</v>
      </c>
      <c r="AG38" s="651">
        <v>0.05</v>
      </c>
      <c r="AH38" s="652">
        <v>0.05</v>
      </c>
    </row>
    <row r="39" spans="2:34" ht="135" customHeight="1">
      <c r="B39" s="1096"/>
      <c r="C39" s="1100"/>
      <c r="D39" s="814"/>
      <c r="E39" s="814"/>
      <c r="F39" s="814"/>
      <c r="G39" s="814"/>
      <c r="H39" s="814"/>
      <c r="I39" s="814"/>
      <c r="J39" s="814"/>
      <c r="K39" s="814"/>
      <c r="L39" s="814"/>
      <c r="M39" s="814"/>
      <c r="N39" s="814"/>
      <c r="O39" s="814"/>
      <c r="P39" s="814"/>
      <c r="Q39" s="814"/>
      <c r="R39" s="1168"/>
      <c r="S39" s="1168"/>
      <c r="T39" s="1168"/>
      <c r="U39" s="1168"/>
      <c r="V39" s="1168"/>
      <c r="W39" s="1038"/>
      <c r="X39" s="1038"/>
      <c r="Y39" s="1038"/>
      <c r="Z39" s="1040"/>
      <c r="AA39" s="202" t="s">
        <v>328</v>
      </c>
      <c r="AB39" s="142" t="s">
        <v>329</v>
      </c>
      <c r="AC39" s="142" t="s">
        <v>330</v>
      </c>
      <c r="AD39" s="142" t="s">
        <v>173</v>
      </c>
      <c r="AE39" s="142">
        <v>80</v>
      </c>
      <c r="AF39" s="590">
        <v>0.48749999999999999</v>
      </c>
      <c r="AG39" s="651">
        <v>0.2</v>
      </c>
      <c r="AH39" s="652">
        <v>0.31</v>
      </c>
    </row>
    <row r="40" spans="2:34" ht="165" customHeight="1">
      <c r="B40" s="1096"/>
      <c r="C40" s="1100"/>
      <c r="D40" s="814"/>
      <c r="E40" s="1038" t="s">
        <v>45</v>
      </c>
      <c r="F40" s="1046"/>
      <c r="G40" s="1046" t="s">
        <v>160</v>
      </c>
      <c r="H40" s="1046"/>
      <c r="I40" s="1046" t="s">
        <v>160</v>
      </c>
      <c r="J40" s="1046"/>
      <c r="K40" s="1046"/>
      <c r="L40" s="1046" t="s">
        <v>160</v>
      </c>
      <c r="M40" s="1046"/>
      <c r="N40" s="1046"/>
      <c r="O40" s="1046"/>
      <c r="P40" s="1046"/>
      <c r="Q40" s="1046"/>
      <c r="R40" s="1038" t="s">
        <v>331</v>
      </c>
      <c r="S40" s="1038" t="s">
        <v>332</v>
      </c>
      <c r="T40" s="1038" t="s">
        <v>681</v>
      </c>
      <c r="U40" s="1038" t="s">
        <v>333</v>
      </c>
      <c r="V40" s="1038" t="s">
        <v>334</v>
      </c>
      <c r="W40" s="1038" t="s">
        <v>335</v>
      </c>
      <c r="X40" s="1038" t="s">
        <v>167</v>
      </c>
      <c r="Y40" s="1038" t="s">
        <v>336</v>
      </c>
      <c r="Z40" s="1040" t="s">
        <v>337</v>
      </c>
      <c r="AA40" s="175" t="s">
        <v>338</v>
      </c>
      <c r="AB40" s="142" t="s">
        <v>339</v>
      </c>
      <c r="AC40" s="142" t="s">
        <v>340</v>
      </c>
      <c r="AD40" s="142" t="s">
        <v>173</v>
      </c>
      <c r="AE40" s="142">
        <v>1</v>
      </c>
      <c r="AF40" s="590">
        <v>0.51</v>
      </c>
      <c r="AG40" s="651">
        <v>0.2</v>
      </c>
      <c r="AH40" s="652">
        <v>0.28999999999999998</v>
      </c>
    </row>
    <row r="41" spans="2:34" ht="135" customHeight="1" thickBot="1">
      <c r="B41" s="1096"/>
      <c r="C41" s="1100"/>
      <c r="D41" s="814"/>
      <c r="E41" s="814"/>
      <c r="F41" s="814"/>
      <c r="G41" s="814"/>
      <c r="H41" s="814"/>
      <c r="I41" s="814"/>
      <c r="J41" s="814"/>
      <c r="K41" s="814"/>
      <c r="L41" s="814"/>
      <c r="M41" s="814"/>
      <c r="N41" s="814"/>
      <c r="O41" s="814"/>
      <c r="P41" s="814"/>
      <c r="Q41" s="814"/>
      <c r="R41" s="1168"/>
      <c r="S41" s="1168"/>
      <c r="T41" s="1168"/>
      <c r="U41" s="1168"/>
      <c r="V41" s="1168"/>
      <c r="W41" s="1168"/>
      <c r="X41" s="1168"/>
      <c r="Y41" s="1168"/>
      <c r="Z41" s="1040"/>
      <c r="AA41" s="175" t="s">
        <v>342</v>
      </c>
      <c r="AB41" s="142" t="s">
        <v>343</v>
      </c>
      <c r="AC41" s="142" t="s">
        <v>344</v>
      </c>
      <c r="AD41" s="142" t="s">
        <v>173</v>
      </c>
      <c r="AE41" s="142">
        <v>1</v>
      </c>
      <c r="AF41" s="590">
        <v>0.08</v>
      </c>
      <c r="AG41" s="651">
        <v>0.45</v>
      </c>
      <c r="AH41" s="652">
        <v>0.47</v>
      </c>
    </row>
    <row r="42" spans="2:34" ht="122.25" customHeight="1" thickBot="1">
      <c r="B42" s="1096"/>
      <c r="C42" s="1191"/>
      <c r="D42" s="1185"/>
      <c r="E42" s="1185"/>
      <c r="F42" s="1185"/>
      <c r="G42" s="1185"/>
      <c r="H42" s="1185"/>
      <c r="I42" s="1185"/>
      <c r="J42" s="1185"/>
      <c r="K42" s="1185"/>
      <c r="L42" s="1185"/>
      <c r="M42" s="1185"/>
      <c r="N42" s="1185"/>
      <c r="O42" s="1185"/>
      <c r="P42" s="1185"/>
      <c r="Q42" s="1185"/>
      <c r="R42" s="1184"/>
      <c r="S42" s="1184"/>
      <c r="T42" s="1184"/>
      <c r="U42" s="1184"/>
      <c r="V42" s="1184"/>
      <c r="W42" s="1184"/>
      <c r="X42" s="1184"/>
      <c r="Y42" s="1184"/>
      <c r="Z42" s="1192"/>
      <c r="AA42" s="593" t="s">
        <v>345</v>
      </c>
      <c r="AB42" s="594" t="s">
        <v>346</v>
      </c>
      <c r="AC42" s="594" t="s">
        <v>347</v>
      </c>
      <c r="AD42" s="594" t="s">
        <v>173</v>
      </c>
      <c r="AE42" s="594">
        <v>2</v>
      </c>
      <c r="AF42" s="595">
        <v>1</v>
      </c>
      <c r="AG42" s="636" t="s">
        <v>737</v>
      </c>
      <c r="AH42" s="636" t="s">
        <v>737</v>
      </c>
    </row>
    <row r="43" spans="2:34" ht="62.25" customHeight="1" thickBot="1">
      <c r="B43" s="1096"/>
      <c r="C43" s="1035" t="s">
        <v>46</v>
      </c>
      <c r="D43" s="1020" t="s">
        <v>348</v>
      </c>
      <c r="E43" s="1020" t="s">
        <v>349</v>
      </c>
      <c r="F43" s="1012" t="s">
        <v>160</v>
      </c>
      <c r="G43" s="1012" t="s">
        <v>160</v>
      </c>
      <c r="H43" s="1012" t="s">
        <v>160</v>
      </c>
      <c r="I43" s="1012" t="s">
        <v>160</v>
      </c>
      <c r="J43" s="1012" t="s">
        <v>160</v>
      </c>
      <c r="K43" s="1012" t="s">
        <v>160</v>
      </c>
      <c r="L43" s="1012" t="s">
        <v>160</v>
      </c>
      <c r="M43" s="1012" t="s">
        <v>160</v>
      </c>
      <c r="N43" s="1012" t="s">
        <v>160</v>
      </c>
      <c r="O43" s="1012" t="s">
        <v>160</v>
      </c>
      <c r="P43" s="1012" t="s">
        <v>160</v>
      </c>
      <c r="Q43" s="1012" t="s">
        <v>160</v>
      </c>
      <c r="R43" s="1020" t="s">
        <v>350</v>
      </c>
      <c r="S43" s="1020" t="s">
        <v>351</v>
      </c>
      <c r="T43" s="1020" t="s">
        <v>352</v>
      </c>
      <c r="U43" s="1020" t="s">
        <v>353</v>
      </c>
      <c r="V43" s="1020" t="s">
        <v>354</v>
      </c>
      <c r="W43" s="1020" t="s">
        <v>355</v>
      </c>
      <c r="X43" s="1020" t="s">
        <v>356</v>
      </c>
      <c r="Y43" s="1020" t="s">
        <v>357</v>
      </c>
      <c r="Z43" s="1020" t="s">
        <v>358</v>
      </c>
      <c r="AA43" s="234" t="s">
        <v>359</v>
      </c>
      <c r="AB43" s="234" t="s">
        <v>360</v>
      </c>
      <c r="AC43" s="235" t="s">
        <v>361</v>
      </c>
      <c r="AD43" s="234" t="s">
        <v>173</v>
      </c>
      <c r="AE43" s="234">
        <v>5</v>
      </c>
      <c r="AF43" s="596">
        <v>1</v>
      </c>
      <c r="AG43" s="637" t="s">
        <v>737</v>
      </c>
      <c r="AH43" s="638" t="s">
        <v>737</v>
      </c>
    </row>
    <row r="44" spans="2:34" ht="104.25" customHeight="1">
      <c r="B44" s="1096"/>
      <c r="C44" s="1036"/>
      <c r="D44" s="996"/>
      <c r="E44" s="996"/>
      <c r="F44" s="998"/>
      <c r="G44" s="998"/>
      <c r="H44" s="998"/>
      <c r="I44" s="998"/>
      <c r="J44" s="998"/>
      <c r="K44" s="998"/>
      <c r="L44" s="998"/>
      <c r="M44" s="998"/>
      <c r="N44" s="998"/>
      <c r="O44" s="998"/>
      <c r="P44" s="998"/>
      <c r="Q44" s="998"/>
      <c r="R44" s="996"/>
      <c r="S44" s="996"/>
      <c r="T44" s="996"/>
      <c r="U44" s="996"/>
      <c r="V44" s="996"/>
      <c r="W44" s="996"/>
      <c r="X44" s="996"/>
      <c r="Y44" s="996"/>
      <c r="Z44" s="996"/>
      <c r="AA44" s="246" t="s">
        <v>363</v>
      </c>
      <c r="AB44" s="247" t="s">
        <v>364</v>
      </c>
      <c r="AC44" s="247" t="s">
        <v>365</v>
      </c>
      <c r="AD44" s="246" t="s">
        <v>173</v>
      </c>
      <c r="AE44" s="246">
        <v>1</v>
      </c>
      <c r="AF44" s="597">
        <v>1</v>
      </c>
      <c r="AG44" s="637" t="s">
        <v>737</v>
      </c>
      <c r="AH44" s="638" t="s">
        <v>737</v>
      </c>
    </row>
    <row r="45" spans="2:34" ht="70.5" customHeight="1" thickBot="1">
      <c r="B45" s="1096"/>
      <c r="C45" s="1036"/>
      <c r="D45" s="996"/>
      <c r="E45" s="996"/>
      <c r="F45" s="998"/>
      <c r="G45" s="998"/>
      <c r="H45" s="998"/>
      <c r="I45" s="998"/>
      <c r="J45" s="998"/>
      <c r="K45" s="998"/>
      <c r="L45" s="998"/>
      <c r="M45" s="998"/>
      <c r="N45" s="998"/>
      <c r="O45" s="998"/>
      <c r="P45" s="998"/>
      <c r="Q45" s="998"/>
      <c r="R45" s="996"/>
      <c r="S45" s="996"/>
      <c r="T45" s="996"/>
      <c r="U45" s="996"/>
      <c r="V45" s="996"/>
      <c r="W45" s="996"/>
      <c r="X45" s="996"/>
      <c r="Y45" s="996"/>
      <c r="Z45" s="996"/>
      <c r="AA45" s="628" t="s">
        <v>366</v>
      </c>
      <c r="AB45" s="629" t="s">
        <v>367</v>
      </c>
      <c r="AC45" s="629" t="s">
        <v>368</v>
      </c>
      <c r="AD45" s="630" t="s">
        <v>177</v>
      </c>
      <c r="AE45" s="628">
        <v>30</v>
      </c>
      <c r="AF45" s="631">
        <v>0.86666666666666659</v>
      </c>
      <c r="AG45" s="660">
        <v>6.5000000000000002E-2</v>
      </c>
      <c r="AH45" s="661">
        <v>6.5000000000000002E-2</v>
      </c>
    </row>
    <row r="46" spans="2:34" ht="52.5" customHeight="1">
      <c r="B46" s="1096"/>
      <c r="C46" s="1036"/>
      <c r="D46" s="996"/>
      <c r="E46" s="996"/>
      <c r="F46" s="996" t="s">
        <v>160</v>
      </c>
      <c r="G46" s="996" t="s">
        <v>160</v>
      </c>
      <c r="H46" s="996" t="s">
        <v>160</v>
      </c>
      <c r="I46" s="996" t="s">
        <v>160</v>
      </c>
      <c r="J46" s="996" t="s">
        <v>160</v>
      </c>
      <c r="K46" s="996" t="s">
        <v>160</v>
      </c>
      <c r="L46" s="998" t="s">
        <v>160</v>
      </c>
      <c r="M46" s="998" t="s">
        <v>160</v>
      </c>
      <c r="N46" s="998" t="s">
        <v>160</v>
      </c>
      <c r="O46" s="998" t="s">
        <v>160</v>
      </c>
      <c r="P46" s="998" t="s">
        <v>160</v>
      </c>
      <c r="Q46" s="998" t="s">
        <v>160</v>
      </c>
      <c r="R46" s="996" t="s">
        <v>369</v>
      </c>
      <c r="S46" s="996" t="s">
        <v>370</v>
      </c>
      <c r="T46" s="996" t="s">
        <v>371</v>
      </c>
      <c r="U46" s="996" t="s">
        <v>372</v>
      </c>
      <c r="V46" s="996" t="s">
        <v>373</v>
      </c>
      <c r="W46" s="996" t="s">
        <v>374</v>
      </c>
      <c r="X46" s="996" t="s">
        <v>167</v>
      </c>
      <c r="Y46" s="996" t="s">
        <v>375</v>
      </c>
      <c r="Z46" s="996" t="s">
        <v>376</v>
      </c>
      <c r="AA46" s="628" t="s">
        <v>376</v>
      </c>
      <c r="AB46" s="629" t="s">
        <v>377</v>
      </c>
      <c r="AC46" s="629" t="s">
        <v>378</v>
      </c>
      <c r="AD46" s="628" t="s">
        <v>173</v>
      </c>
      <c r="AE46" s="628">
        <v>40</v>
      </c>
      <c r="AF46" s="627">
        <v>1</v>
      </c>
      <c r="AG46" s="637" t="s">
        <v>737</v>
      </c>
      <c r="AH46" s="638" t="s">
        <v>737</v>
      </c>
    </row>
    <row r="47" spans="2:34" ht="60.75" thickBot="1">
      <c r="B47" s="1096"/>
      <c r="C47" s="1037"/>
      <c r="D47" s="997"/>
      <c r="E47" s="997"/>
      <c r="F47" s="997"/>
      <c r="G47" s="997"/>
      <c r="H47" s="997"/>
      <c r="I47" s="997"/>
      <c r="J47" s="997"/>
      <c r="K47" s="997"/>
      <c r="L47" s="999"/>
      <c r="M47" s="999"/>
      <c r="N47" s="999"/>
      <c r="O47" s="999"/>
      <c r="P47" s="999"/>
      <c r="Q47" s="999"/>
      <c r="R47" s="997"/>
      <c r="S47" s="997"/>
      <c r="T47" s="997"/>
      <c r="U47" s="997"/>
      <c r="V47" s="997"/>
      <c r="W47" s="997"/>
      <c r="X47" s="997"/>
      <c r="Y47" s="997"/>
      <c r="Z47" s="997"/>
      <c r="AA47" s="260" t="s">
        <v>380</v>
      </c>
      <c r="AB47" s="261" t="s">
        <v>381</v>
      </c>
      <c r="AC47" s="261" t="s">
        <v>382</v>
      </c>
      <c r="AD47" s="260" t="s">
        <v>173</v>
      </c>
      <c r="AE47" s="260">
        <v>40</v>
      </c>
      <c r="AF47" s="598">
        <v>0.70000000000000007</v>
      </c>
      <c r="AG47" s="662">
        <v>0.15</v>
      </c>
      <c r="AH47" s="663">
        <v>0.15</v>
      </c>
    </row>
    <row r="48" spans="2:34" ht="60" customHeight="1">
      <c r="B48" s="1096"/>
      <c r="C48" s="1189" t="s">
        <v>47</v>
      </c>
      <c r="D48" s="1187" t="s">
        <v>383</v>
      </c>
      <c r="E48" s="1187" t="s">
        <v>48</v>
      </c>
      <c r="F48" s="1188"/>
      <c r="G48" s="1188"/>
      <c r="H48" s="1188"/>
      <c r="I48" s="1188"/>
      <c r="J48" s="1188"/>
      <c r="K48" s="1188" t="s">
        <v>160</v>
      </c>
      <c r="L48" s="1188"/>
      <c r="M48" s="1188"/>
      <c r="N48" s="1188"/>
      <c r="O48" s="1188"/>
      <c r="P48" s="1188"/>
      <c r="Q48" s="1188"/>
      <c r="R48" s="1187" t="s">
        <v>384</v>
      </c>
      <c r="S48" s="1187" t="s">
        <v>385</v>
      </c>
      <c r="T48" s="1187" t="s">
        <v>386</v>
      </c>
      <c r="U48" s="1187" t="s">
        <v>387</v>
      </c>
      <c r="V48" s="1187" t="s">
        <v>49</v>
      </c>
      <c r="W48" s="1187" t="s">
        <v>388</v>
      </c>
      <c r="X48" s="1187" t="s">
        <v>356</v>
      </c>
      <c r="Y48" s="1187" t="s">
        <v>389</v>
      </c>
      <c r="Z48" s="1160" t="s">
        <v>49</v>
      </c>
      <c r="AA48" s="1160" t="s">
        <v>390</v>
      </c>
      <c r="AB48" s="599" t="s">
        <v>391</v>
      </c>
      <c r="AC48" s="599" t="s">
        <v>392</v>
      </c>
      <c r="AD48" s="599" t="s">
        <v>173</v>
      </c>
      <c r="AE48" s="599">
        <v>1</v>
      </c>
      <c r="AF48" s="600">
        <v>0.89999999999999991</v>
      </c>
      <c r="AG48" s="649">
        <v>0.05</v>
      </c>
      <c r="AH48" s="650">
        <v>0.05</v>
      </c>
    </row>
    <row r="49" spans="2:34" ht="60" customHeight="1">
      <c r="B49" s="1096"/>
      <c r="C49" s="1190"/>
      <c r="D49" s="1161"/>
      <c r="E49" s="1161"/>
      <c r="F49" s="1186"/>
      <c r="G49" s="1186"/>
      <c r="H49" s="1186"/>
      <c r="I49" s="1186"/>
      <c r="J49" s="1186"/>
      <c r="K49" s="1186"/>
      <c r="L49" s="1186"/>
      <c r="M49" s="1186"/>
      <c r="N49" s="1186"/>
      <c r="O49" s="1186"/>
      <c r="P49" s="1186"/>
      <c r="Q49" s="1186"/>
      <c r="R49" s="1161"/>
      <c r="S49" s="1161"/>
      <c r="T49" s="1161"/>
      <c r="U49" s="1161"/>
      <c r="V49" s="1161"/>
      <c r="W49" s="1161"/>
      <c r="X49" s="1161"/>
      <c r="Y49" s="1161"/>
      <c r="Z49" s="943"/>
      <c r="AA49" s="943"/>
      <c r="AB49" s="570" t="s">
        <v>394</v>
      </c>
      <c r="AC49" s="570" t="s">
        <v>395</v>
      </c>
      <c r="AD49" s="570" t="s">
        <v>173</v>
      </c>
      <c r="AE49" s="570">
        <v>4</v>
      </c>
      <c r="AF49" s="601">
        <v>1</v>
      </c>
      <c r="AG49" s="639" t="s">
        <v>737</v>
      </c>
      <c r="AH49" s="640" t="s">
        <v>737</v>
      </c>
    </row>
    <row r="50" spans="2:34" ht="90" customHeight="1">
      <c r="B50" s="1096"/>
      <c r="C50" s="1190"/>
      <c r="D50" s="1161"/>
      <c r="E50" s="1161"/>
      <c r="F50" s="1186"/>
      <c r="G50" s="1186"/>
      <c r="H50" s="1186"/>
      <c r="I50" s="1186"/>
      <c r="J50" s="1186"/>
      <c r="K50" s="1186"/>
      <c r="L50" s="1186"/>
      <c r="M50" s="1186"/>
      <c r="N50" s="1186"/>
      <c r="O50" s="1186"/>
      <c r="P50" s="1186"/>
      <c r="Q50" s="1186"/>
      <c r="R50" s="1161"/>
      <c r="S50" s="1161"/>
      <c r="T50" s="1161"/>
      <c r="U50" s="1161"/>
      <c r="V50" s="1161"/>
      <c r="W50" s="1161"/>
      <c r="X50" s="1161"/>
      <c r="Y50" s="1161"/>
      <c r="Z50" s="943"/>
      <c r="AA50" s="943"/>
      <c r="AB50" s="570" t="s">
        <v>396</v>
      </c>
      <c r="AC50" s="570" t="s">
        <v>397</v>
      </c>
      <c r="AD50" s="570" t="s">
        <v>173</v>
      </c>
      <c r="AE50" s="570">
        <v>30</v>
      </c>
      <c r="AF50" s="601">
        <v>1</v>
      </c>
      <c r="AG50" s="639" t="s">
        <v>737</v>
      </c>
      <c r="AH50" s="640" t="s">
        <v>737</v>
      </c>
    </row>
    <row r="51" spans="2:34" ht="45" customHeight="1">
      <c r="B51" s="1096"/>
      <c r="C51" s="1100"/>
      <c r="D51" s="814"/>
      <c r="E51" s="1161" t="s">
        <v>50</v>
      </c>
      <c r="F51" s="1186"/>
      <c r="G51" s="1186"/>
      <c r="H51" s="1186"/>
      <c r="I51" s="1186"/>
      <c r="J51" s="1186"/>
      <c r="K51" s="1186" t="s">
        <v>160</v>
      </c>
      <c r="L51" s="1186"/>
      <c r="M51" s="1186"/>
      <c r="N51" s="1186"/>
      <c r="O51" s="1186"/>
      <c r="P51" s="1186"/>
      <c r="Q51" s="1186"/>
      <c r="R51" s="1161" t="s">
        <v>398</v>
      </c>
      <c r="S51" s="1161" t="s">
        <v>399</v>
      </c>
      <c r="T51" s="1161" t="s">
        <v>400</v>
      </c>
      <c r="U51" s="1161" t="s">
        <v>401</v>
      </c>
      <c r="V51" s="1161" t="s">
        <v>51</v>
      </c>
      <c r="W51" s="1161"/>
      <c r="X51" s="1161"/>
      <c r="Y51" s="1161"/>
      <c r="Z51" s="943" t="s">
        <v>51</v>
      </c>
      <c r="AA51" s="569" t="s">
        <v>402</v>
      </c>
      <c r="AB51" s="570" t="s">
        <v>403</v>
      </c>
      <c r="AC51" s="570" t="s">
        <v>404</v>
      </c>
      <c r="AD51" s="570" t="s">
        <v>173</v>
      </c>
      <c r="AE51" s="570">
        <v>8300</v>
      </c>
      <c r="AF51" s="601">
        <v>0.99506024096385548</v>
      </c>
      <c r="AG51" s="639" t="s">
        <v>737</v>
      </c>
      <c r="AH51" s="640" t="s">
        <v>737</v>
      </c>
    </row>
    <row r="52" spans="2:34" ht="75" customHeight="1">
      <c r="B52" s="1096"/>
      <c r="C52" s="1100"/>
      <c r="D52" s="814"/>
      <c r="E52" s="814"/>
      <c r="F52" s="814"/>
      <c r="G52" s="814"/>
      <c r="H52" s="814"/>
      <c r="I52" s="814"/>
      <c r="J52" s="814"/>
      <c r="K52" s="814"/>
      <c r="L52" s="814"/>
      <c r="M52" s="814"/>
      <c r="N52" s="814"/>
      <c r="O52" s="814"/>
      <c r="P52" s="814"/>
      <c r="Q52" s="814"/>
      <c r="R52" s="1168"/>
      <c r="S52" s="1168"/>
      <c r="T52" s="1168"/>
      <c r="U52" s="1168"/>
      <c r="V52" s="1161"/>
      <c r="W52" s="1161"/>
      <c r="X52" s="1161"/>
      <c r="Y52" s="1161"/>
      <c r="Z52" s="943"/>
      <c r="AA52" s="569" t="s">
        <v>405</v>
      </c>
      <c r="AB52" s="570" t="s">
        <v>406</v>
      </c>
      <c r="AC52" s="570" t="s">
        <v>407</v>
      </c>
      <c r="AD52" s="570" t="s">
        <v>173</v>
      </c>
      <c r="AE52" s="570">
        <v>84</v>
      </c>
      <c r="AF52" s="601">
        <v>1</v>
      </c>
      <c r="AG52" s="639" t="s">
        <v>737</v>
      </c>
      <c r="AH52" s="640" t="s">
        <v>737</v>
      </c>
    </row>
    <row r="53" spans="2:34" ht="75" customHeight="1">
      <c r="B53" s="1096"/>
      <c r="C53" s="1100"/>
      <c r="D53" s="814"/>
      <c r="E53" s="1161" t="s">
        <v>52</v>
      </c>
      <c r="F53" s="1186"/>
      <c r="G53" s="1186"/>
      <c r="H53" s="1186"/>
      <c r="I53" s="1186"/>
      <c r="J53" s="1186"/>
      <c r="K53" s="1186" t="s">
        <v>160</v>
      </c>
      <c r="L53" s="1186"/>
      <c r="M53" s="1186"/>
      <c r="N53" s="1186"/>
      <c r="O53" s="1186"/>
      <c r="P53" s="1186"/>
      <c r="Q53" s="1186"/>
      <c r="R53" s="1161" t="s">
        <v>408</v>
      </c>
      <c r="S53" s="1161" t="s">
        <v>409</v>
      </c>
      <c r="T53" s="1161" t="s">
        <v>410</v>
      </c>
      <c r="U53" s="1161" t="s">
        <v>411</v>
      </c>
      <c r="V53" s="1161" t="s">
        <v>53</v>
      </c>
      <c r="W53" s="1161" t="s">
        <v>412</v>
      </c>
      <c r="X53" s="1161" t="s">
        <v>356</v>
      </c>
      <c r="Y53" s="1161" t="s">
        <v>413</v>
      </c>
      <c r="Z53" s="1161" t="s">
        <v>53</v>
      </c>
      <c r="AA53" s="570" t="s">
        <v>414</v>
      </c>
      <c r="AB53" s="571" t="s">
        <v>415</v>
      </c>
      <c r="AC53" s="571" t="s">
        <v>416</v>
      </c>
      <c r="AD53" s="570" t="s">
        <v>173</v>
      </c>
      <c r="AE53" s="570">
        <v>1</v>
      </c>
      <c r="AF53" s="601">
        <v>0.9</v>
      </c>
      <c r="AG53" s="669">
        <v>0.05</v>
      </c>
      <c r="AH53" s="669">
        <v>0.05</v>
      </c>
    </row>
    <row r="54" spans="2:34" ht="60" customHeight="1">
      <c r="B54" s="1096"/>
      <c r="C54" s="1100"/>
      <c r="D54" s="814"/>
      <c r="E54" s="814"/>
      <c r="F54" s="814"/>
      <c r="G54" s="814"/>
      <c r="H54" s="814"/>
      <c r="I54" s="814"/>
      <c r="J54" s="814"/>
      <c r="K54" s="814"/>
      <c r="L54" s="814"/>
      <c r="M54" s="814"/>
      <c r="N54" s="814"/>
      <c r="O54" s="814"/>
      <c r="P54" s="814"/>
      <c r="Q54" s="814"/>
      <c r="R54" s="1168"/>
      <c r="S54" s="1168"/>
      <c r="T54" s="1168"/>
      <c r="U54" s="1168"/>
      <c r="V54" s="1161"/>
      <c r="W54" s="1161"/>
      <c r="X54" s="1161"/>
      <c r="Y54" s="1161"/>
      <c r="Z54" s="1161"/>
      <c r="AA54" s="570" t="s">
        <v>418</v>
      </c>
      <c r="AB54" s="571" t="s">
        <v>419</v>
      </c>
      <c r="AC54" s="571" t="s">
        <v>420</v>
      </c>
      <c r="AD54" s="570" t="s">
        <v>173</v>
      </c>
      <c r="AE54" s="570">
        <v>3</v>
      </c>
      <c r="AF54" s="601">
        <v>0.87666666666666671</v>
      </c>
      <c r="AG54" s="669">
        <v>0.06</v>
      </c>
      <c r="AH54" s="670">
        <v>0.06</v>
      </c>
    </row>
    <row r="55" spans="2:34" ht="59.25" customHeight="1">
      <c r="B55" s="1096"/>
      <c r="C55" s="1100"/>
      <c r="D55" s="814"/>
      <c r="E55" s="814"/>
      <c r="F55" s="814"/>
      <c r="G55" s="814"/>
      <c r="H55" s="814"/>
      <c r="I55" s="814"/>
      <c r="J55" s="814"/>
      <c r="K55" s="814"/>
      <c r="L55" s="814"/>
      <c r="M55" s="814"/>
      <c r="N55" s="814"/>
      <c r="O55" s="814"/>
      <c r="P55" s="814"/>
      <c r="Q55" s="814"/>
      <c r="R55" s="1168"/>
      <c r="S55" s="1168"/>
      <c r="T55" s="1168"/>
      <c r="U55" s="1168"/>
      <c r="V55" s="1161"/>
      <c r="W55" s="1161"/>
      <c r="X55" s="1161"/>
      <c r="Y55" s="1161"/>
      <c r="Z55" s="1161"/>
      <c r="AA55" s="570" t="s">
        <v>421</v>
      </c>
      <c r="AB55" s="571" t="s">
        <v>422</v>
      </c>
      <c r="AC55" s="571" t="s">
        <v>423</v>
      </c>
      <c r="AD55" s="570" t="s">
        <v>173</v>
      </c>
      <c r="AE55" s="570">
        <v>3</v>
      </c>
      <c r="AF55" s="601">
        <v>0.83000000000000007</v>
      </c>
      <c r="AG55" s="671">
        <v>8.5000000000000006E-2</v>
      </c>
      <c r="AH55" s="671">
        <v>8.5000000000000006E-2</v>
      </c>
    </row>
    <row r="56" spans="2:34" ht="75" customHeight="1">
      <c r="B56" s="1096"/>
      <c r="C56" s="1100"/>
      <c r="D56" s="814"/>
      <c r="E56" s="1161" t="s">
        <v>54</v>
      </c>
      <c r="F56" s="1186"/>
      <c r="G56" s="1186"/>
      <c r="H56" s="1186"/>
      <c r="I56" s="1186"/>
      <c r="J56" s="1186"/>
      <c r="K56" s="1186" t="s">
        <v>160</v>
      </c>
      <c r="L56" s="1186"/>
      <c r="M56" s="1186"/>
      <c r="N56" s="1186"/>
      <c r="O56" s="1186"/>
      <c r="P56" s="1186"/>
      <c r="Q56" s="1186"/>
      <c r="R56" s="1161" t="s">
        <v>424</v>
      </c>
      <c r="S56" s="1161" t="s">
        <v>425</v>
      </c>
      <c r="T56" s="1161" t="s">
        <v>426</v>
      </c>
      <c r="U56" s="1161" t="s">
        <v>427</v>
      </c>
      <c r="V56" s="1161" t="s">
        <v>55</v>
      </c>
      <c r="W56" s="1161"/>
      <c r="X56" s="1161"/>
      <c r="Y56" s="1161"/>
      <c r="Z56" s="1161" t="s">
        <v>55</v>
      </c>
      <c r="AA56" s="570" t="s">
        <v>428</v>
      </c>
      <c r="AB56" s="571" t="s">
        <v>429</v>
      </c>
      <c r="AC56" s="571" t="s">
        <v>430</v>
      </c>
      <c r="AD56" s="570" t="s">
        <v>173</v>
      </c>
      <c r="AE56" s="570">
        <v>3</v>
      </c>
      <c r="AF56" s="601">
        <v>0.79800000000000004</v>
      </c>
      <c r="AG56" s="669">
        <v>0.1</v>
      </c>
      <c r="AH56" s="670">
        <v>0.1</v>
      </c>
    </row>
    <row r="57" spans="2:34" ht="165" customHeight="1">
      <c r="B57" s="1096"/>
      <c r="C57" s="1100"/>
      <c r="D57" s="814"/>
      <c r="E57" s="814"/>
      <c r="F57" s="814"/>
      <c r="G57" s="814"/>
      <c r="H57" s="814"/>
      <c r="I57" s="814"/>
      <c r="J57" s="814"/>
      <c r="K57" s="814"/>
      <c r="L57" s="814"/>
      <c r="M57" s="814"/>
      <c r="N57" s="814"/>
      <c r="O57" s="814"/>
      <c r="P57" s="814"/>
      <c r="Q57" s="814"/>
      <c r="R57" s="1168"/>
      <c r="S57" s="1168"/>
      <c r="T57" s="1168"/>
      <c r="U57" s="1168"/>
      <c r="V57" s="1161"/>
      <c r="W57" s="1161"/>
      <c r="X57" s="1161"/>
      <c r="Y57" s="1161"/>
      <c r="Z57" s="1161"/>
      <c r="AA57" s="570" t="s">
        <v>431</v>
      </c>
      <c r="AB57" s="571" t="s">
        <v>432</v>
      </c>
      <c r="AC57" s="571" t="s">
        <v>433</v>
      </c>
      <c r="AD57" s="570" t="s">
        <v>177</v>
      </c>
      <c r="AE57" s="570">
        <v>28</v>
      </c>
      <c r="AF57" s="601">
        <v>0.67999999999999994</v>
      </c>
      <c r="AG57" s="669">
        <v>0.16</v>
      </c>
      <c r="AH57" s="670">
        <v>0.16</v>
      </c>
    </row>
    <row r="58" spans="2:34" ht="135.75" customHeight="1" thickBot="1">
      <c r="B58" s="1096"/>
      <c r="C58" s="1191"/>
      <c r="D58" s="1185"/>
      <c r="E58" s="1185"/>
      <c r="F58" s="1185"/>
      <c r="G58" s="1185"/>
      <c r="H58" s="1185"/>
      <c r="I58" s="1185"/>
      <c r="J58" s="1185"/>
      <c r="K58" s="1185"/>
      <c r="L58" s="1185"/>
      <c r="M58" s="1185"/>
      <c r="N58" s="1185"/>
      <c r="O58" s="1185"/>
      <c r="P58" s="1185"/>
      <c r="Q58" s="1185"/>
      <c r="R58" s="1184"/>
      <c r="S58" s="1184"/>
      <c r="T58" s="1184"/>
      <c r="U58" s="1184"/>
      <c r="V58" s="1162"/>
      <c r="W58" s="1162"/>
      <c r="X58" s="1162"/>
      <c r="Y58" s="1162"/>
      <c r="Z58" s="1162"/>
      <c r="AA58" s="602" t="s">
        <v>434</v>
      </c>
      <c r="AB58" s="603" t="s">
        <v>435</v>
      </c>
      <c r="AC58" s="603" t="s">
        <v>436</v>
      </c>
      <c r="AD58" s="602" t="s">
        <v>196</v>
      </c>
      <c r="AE58" s="602">
        <v>100</v>
      </c>
      <c r="AF58" s="604">
        <v>0.61899999999999999</v>
      </c>
      <c r="AG58" s="645">
        <v>0.03</v>
      </c>
      <c r="AH58" s="646">
        <v>0.1</v>
      </c>
    </row>
    <row r="59" spans="2:34" ht="75" customHeight="1" thickBot="1">
      <c r="B59" s="1096"/>
      <c r="C59" s="1183" t="s">
        <v>56</v>
      </c>
      <c r="D59" s="1173" t="s">
        <v>437</v>
      </c>
      <c r="E59" s="1173" t="s">
        <v>57</v>
      </c>
      <c r="F59" s="1171"/>
      <c r="G59" s="1171" t="s">
        <v>160</v>
      </c>
      <c r="H59" s="1171"/>
      <c r="I59" s="1171"/>
      <c r="J59" s="1171"/>
      <c r="K59" s="1171"/>
      <c r="L59" s="1171"/>
      <c r="M59" s="1171"/>
      <c r="N59" s="1171" t="s">
        <v>160</v>
      </c>
      <c r="O59" s="1171"/>
      <c r="P59" s="1171"/>
      <c r="Q59" s="1171"/>
      <c r="R59" s="1173" t="s">
        <v>438</v>
      </c>
      <c r="S59" s="1173" t="s">
        <v>439</v>
      </c>
      <c r="T59" s="1173" t="s">
        <v>440</v>
      </c>
      <c r="U59" s="1173" t="s">
        <v>441</v>
      </c>
      <c r="V59" s="1173" t="s">
        <v>58</v>
      </c>
      <c r="W59" s="1173" t="s">
        <v>442</v>
      </c>
      <c r="X59" s="1175" t="s">
        <v>167</v>
      </c>
      <c r="Y59" s="1175" t="s">
        <v>443</v>
      </c>
      <c r="Z59" s="1179" t="s">
        <v>59</v>
      </c>
      <c r="AA59" s="605" t="s">
        <v>444</v>
      </c>
      <c r="AB59" s="606" t="s">
        <v>445</v>
      </c>
      <c r="AC59" s="606" t="s">
        <v>446</v>
      </c>
      <c r="AD59" s="606" t="s">
        <v>173</v>
      </c>
      <c r="AE59" s="607">
        <v>416100</v>
      </c>
      <c r="AF59" s="608">
        <v>1</v>
      </c>
      <c r="AG59" s="641" t="s">
        <v>737</v>
      </c>
      <c r="AH59" s="642" t="s">
        <v>737</v>
      </c>
    </row>
    <row r="60" spans="2:34" ht="105" customHeight="1">
      <c r="B60" s="1096"/>
      <c r="C60" s="1100"/>
      <c r="D60" s="814"/>
      <c r="E60" s="814"/>
      <c r="F60" s="1172"/>
      <c r="G60" s="1172"/>
      <c r="H60" s="1172"/>
      <c r="I60" s="1172"/>
      <c r="J60" s="1172"/>
      <c r="K60" s="1172"/>
      <c r="L60" s="1172"/>
      <c r="M60" s="1172"/>
      <c r="N60" s="1172"/>
      <c r="O60" s="1172"/>
      <c r="P60" s="1172"/>
      <c r="Q60" s="1172"/>
      <c r="R60" s="1174"/>
      <c r="S60" s="1174"/>
      <c r="T60" s="1174"/>
      <c r="U60" s="1174"/>
      <c r="V60" s="1168"/>
      <c r="W60" s="1174"/>
      <c r="X60" s="1176"/>
      <c r="Y60" s="1176"/>
      <c r="Z60" s="1177"/>
      <c r="AA60" s="387" t="s">
        <v>448</v>
      </c>
      <c r="AB60" s="383" t="s">
        <v>449</v>
      </c>
      <c r="AC60" s="383" t="s">
        <v>450</v>
      </c>
      <c r="AD60" s="383" t="s">
        <v>173</v>
      </c>
      <c r="AE60" s="572">
        <v>90878</v>
      </c>
      <c r="AF60" s="609">
        <v>1</v>
      </c>
      <c r="AG60" s="641" t="s">
        <v>737</v>
      </c>
      <c r="AH60" s="642" t="s">
        <v>737</v>
      </c>
    </row>
    <row r="61" spans="2:34" ht="75" customHeight="1">
      <c r="B61" s="1096"/>
      <c r="C61" s="1100"/>
      <c r="D61" s="814"/>
      <c r="E61" s="814"/>
      <c r="F61" s="1172"/>
      <c r="G61" s="1172"/>
      <c r="H61" s="1172"/>
      <c r="I61" s="1172"/>
      <c r="J61" s="1172"/>
      <c r="K61" s="1172"/>
      <c r="L61" s="1172"/>
      <c r="M61" s="1172"/>
      <c r="N61" s="1172"/>
      <c r="O61" s="1172"/>
      <c r="P61" s="1172"/>
      <c r="Q61" s="1172"/>
      <c r="R61" s="1174"/>
      <c r="S61" s="1174"/>
      <c r="T61" s="1174"/>
      <c r="U61" s="1174"/>
      <c r="V61" s="1168"/>
      <c r="W61" s="1174"/>
      <c r="X61" s="1176"/>
      <c r="Y61" s="1176"/>
      <c r="Z61" s="1177"/>
      <c r="AA61" s="387" t="s">
        <v>451</v>
      </c>
      <c r="AB61" s="383" t="s">
        <v>452</v>
      </c>
      <c r="AC61" s="383" t="s">
        <v>453</v>
      </c>
      <c r="AD61" s="383" t="s">
        <v>173</v>
      </c>
      <c r="AE61" s="572">
        <v>3000</v>
      </c>
      <c r="AF61" s="609">
        <v>0.73533333333333295</v>
      </c>
      <c r="AG61" s="647">
        <v>0.16</v>
      </c>
      <c r="AH61" s="648">
        <v>0.1</v>
      </c>
    </row>
    <row r="62" spans="2:34" ht="90" customHeight="1">
      <c r="B62" s="1096"/>
      <c r="C62" s="1100"/>
      <c r="D62" s="814"/>
      <c r="E62" s="814"/>
      <c r="F62" s="1172"/>
      <c r="G62" s="1172"/>
      <c r="H62" s="1172"/>
      <c r="I62" s="1172"/>
      <c r="J62" s="1172"/>
      <c r="K62" s="1172"/>
      <c r="L62" s="1172"/>
      <c r="M62" s="1172"/>
      <c r="N62" s="1172"/>
      <c r="O62" s="1172"/>
      <c r="P62" s="1172"/>
      <c r="Q62" s="1172"/>
      <c r="R62" s="1174"/>
      <c r="S62" s="1174"/>
      <c r="T62" s="1174"/>
      <c r="U62" s="1174"/>
      <c r="V62" s="1168"/>
      <c r="W62" s="1174"/>
      <c r="X62" s="1176"/>
      <c r="Y62" s="1176"/>
      <c r="Z62" s="1177"/>
      <c r="AA62" s="387" t="s">
        <v>454</v>
      </c>
      <c r="AB62" s="383" t="s">
        <v>455</v>
      </c>
      <c r="AC62" s="383" t="s">
        <v>456</v>
      </c>
      <c r="AD62" s="383" t="s">
        <v>173</v>
      </c>
      <c r="AE62" s="383">
        <v>210</v>
      </c>
      <c r="AF62" s="609">
        <v>0.96666666666666645</v>
      </c>
      <c r="AG62" s="647">
        <v>0.02</v>
      </c>
      <c r="AH62" s="648">
        <v>0.01</v>
      </c>
    </row>
    <row r="63" spans="2:34" ht="45" customHeight="1">
      <c r="B63" s="1096"/>
      <c r="C63" s="1100"/>
      <c r="D63" s="814"/>
      <c r="E63" s="1174" t="s">
        <v>60</v>
      </c>
      <c r="F63" s="1172"/>
      <c r="G63" s="1172"/>
      <c r="H63" s="1172"/>
      <c r="I63" s="1172"/>
      <c r="J63" s="1172"/>
      <c r="K63" s="1172"/>
      <c r="L63" s="1172"/>
      <c r="M63" s="1172"/>
      <c r="N63" s="1172"/>
      <c r="O63" s="1172"/>
      <c r="P63" s="1172"/>
      <c r="Q63" s="1172"/>
      <c r="R63" s="1174"/>
      <c r="S63" s="1174"/>
      <c r="T63" s="1174"/>
      <c r="U63" s="1174"/>
      <c r="V63" s="1174" t="s">
        <v>61</v>
      </c>
      <c r="W63" s="1176" t="s">
        <v>457</v>
      </c>
      <c r="X63" s="1176" t="s">
        <v>167</v>
      </c>
      <c r="Y63" s="1176" t="s">
        <v>458</v>
      </c>
      <c r="Z63" s="913" t="s">
        <v>62</v>
      </c>
      <c r="AA63" s="387" t="s">
        <v>459</v>
      </c>
      <c r="AB63" s="383" t="s">
        <v>460</v>
      </c>
      <c r="AC63" s="383" t="s">
        <v>461</v>
      </c>
      <c r="AD63" s="383" t="s">
        <v>173</v>
      </c>
      <c r="AE63" s="383">
        <v>2</v>
      </c>
      <c r="AF63" s="609">
        <v>0.5</v>
      </c>
      <c r="AG63" s="647">
        <v>0</v>
      </c>
      <c r="AH63" s="648">
        <v>0.5</v>
      </c>
    </row>
    <row r="64" spans="2:34" ht="60" customHeight="1">
      <c r="B64" s="1096"/>
      <c r="C64" s="1100"/>
      <c r="D64" s="814"/>
      <c r="E64" s="814"/>
      <c r="F64" s="1172"/>
      <c r="G64" s="1172"/>
      <c r="H64" s="1172"/>
      <c r="I64" s="1172"/>
      <c r="J64" s="1172"/>
      <c r="K64" s="1172"/>
      <c r="L64" s="1172"/>
      <c r="M64" s="1172"/>
      <c r="N64" s="1172"/>
      <c r="O64" s="1172"/>
      <c r="P64" s="1172"/>
      <c r="Q64" s="1172"/>
      <c r="R64" s="1174"/>
      <c r="S64" s="1174"/>
      <c r="T64" s="1174"/>
      <c r="U64" s="1174"/>
      <c r="V64" s="1168"/>
      <c r="W64" s="1176"/>
      <c r="X64" s="1176"/>
      <c r="Y64" s="1176"/>
      <c r="Z64" s="913"/>
      <c r="AA64" s="387" t="s">
        <v>463</v>
      </c>
      <c r="AB64" s="383" t="s">
        <v>464</v>
      </c>
      <c r="AC64" s="383" t="s">
        <v>465</v>
      </c>
      <c r="AD64" s="383" t="s">
        <v>173</v>
      </c>
      <c r="AE64" s="383">
        <v>5</v>
      </c>
      <c r="AF64" s="609">
        <v>0.4</v>
      </c>
      <c r="AG64" s="647">
        <v>0.3</v>
      </c>
      <c r="AH64" s="648">
        <v>0.3</v>
      </c>
    </row>
    <row r="65" spans="2:34" ht="90" customHeight="1">
      <c r="B65" s="1096"/>
      <c r="C65" s="1100"/>
      <c r="D65" s="814"/>
      <c r="E65" s="814"/>
      <c r="F65" s="1172"/>
      <c r="G65" s="1172"/>
      <c r="H65" s="1172"/>
      <c r="I65" s="1172"/>
      <c r="J65" s="1172"/>
      <c r="K65" s="1172"/>
      <c r="L65" s="1172"/>
      <c r="M65" s="1172"/>
      <c r="N65" s="1172"/>
      <c r="O65" s="1172"/>
      <c r="P65" s="1172"/>
      <c r="Q65" s="1172"/>
      <c r="R65" s="1174"/>
      <c r="S65" s="1174"/>
      <c r="T65" s="1174"/>
      <c r="U65" s="1174"/>
      <c r="V65" s="1168"/>
      <c r="W65" s="1176"/>
      <c r="X65" s="1176"/>
      <c r="Y65" s="1176"/>
      <c r="Z65" s="913"/>
      <c r="AA65" s="387" t="s">
        <v>466</v>
      </c>
      <c r="AB65" s="387" t="s">
        <v>467</v>
      </c>
      <c r="AC65" s="387" t="s">
        <v>468</v>
      </c>
      <c r="AD65" s="383" t="s">
        <v>177</v>
      </c>
      <c r="AE65" s="383">
        <v>15212</v>
      </c>
      <c r="AF65" s="609">
        <v>0.80377333683933738</v>
      </c>
      <c r="AG65" s="647">
        <v>0.1</v>
      </c>
      <c r="AH65" s="648">
        <v>0.1</v>
      </c>
    </row>
    <row r="66" spans="2:34" ht="150" customHeight="1">
      <c r="B66" s="1096"/>
      <c r="C66" s="1100"/>
      <c r="D66" s="814"/>
      <c r="E66" s="814"/>
      <c r="F66" s="1172"/>
      <c r="G66" s="1172"/>
      <c r="H66" s="1172"/>
      <c r="I66" s="1172"/>
      <c r="J66" s="1172"/>
      <c r="K66" s="1172"/>
      <c r="L66" s="1172"/>
      <c r="M66" s="1172"/>
      <c r="N66" s="1172"/>
      <c r="O66" s="1172"/>
      <c r="P66" s="1172"/>
      <c r="Q66" s="1172"/>
      <c r="R66" s="1174"/>
      <c r="S66" s="1174"/>
      <c r="T66" s="1174"/>
      <c r="U66" s="1174"/>
      <c r="V66" s="1168"/>
      <c r="W66" s="1176"/>
      <c r="X66" s="1176"/>
      <c r="Y66" s="1176"/>
      <c r="Z66" s="913"/>
      <c r="AA66" s="387" t="s">
        <v>469</v>
      </c>
      <c r="AB66" s="383" t="s">
        <v>470</v>
      </c>
      <c r="AC66" s="383" t="s">
        <v>471</v>
      </c>
      <c r="AD66" s="383" t="s">
        <v>173</v>
      </c>
      <c r="AE66" s="573">
        <v>1465</v>
      </c>
      <c r="AF66" s="610">
        <v>0.66348122866894199</v>
      </c>
      <c r="AG66" s="647">
        <v>0.17</v>
      </c>
      <c r="AH66" s="648">
        <v>0.17</v>
      </c>
    </row>
    <row r="67" spans="2:34" ht="75" customHeight="1">
      <c r="B67" s="1096"/>
      <c r="C67" s="1100"/>
      <c r="D67" s="814"/>
      <c r="E67" s="814"/>
      <c r="F67" s="1172"/>
      <c r="G67" s="1172"/>
      <c r="H67" s="1172"/>
      <c r="I67" s="1172"/>
      <c r="J67" s="1172"/>
      <c r="K67" s="1172"/>
      <c r="L67" s="1172"/>
      <c r="M67" s="1172"/>
      <c r="N67" s="1172"/>
      <c r="O67" s="1172"/>
      <c r="P67" s="1172"/>
      <c r="Q67" s="1172"/>
      <c r="R67" s="1174"/>
      <c r="S67" s="1174"/>
      <c r="T67" s="1174"/>
      <c r="U67" s="1174"/>
      <c r="V67" s="1168"/>
      <c r="W67" s="1176"/>
      <c r="X67" s="1176"/>
      <c r="Y67" s="1176"/>
      <c r="Z67" s="913" t="s">
        <v>63</v>
      </c>
      <c r="AA67" s="387" t="s">
        <v>472</v>
      </c>
      <c r="AB67" s="383" t="s">
        <v>473</v>
      </c>
      <c r="AC67" s="383" t="s">
        <v>474</v>
      </c>
      <c r="AD67" s="383" t="s">
        <v>173</v>
      </c>
      <c r="AE67" s="574">
        <v>111519</v>
      </c>
      <c r="AF67" s="611">
        <v>0.95399887014768781</v>
      </c>
      <c r="AG67" s="653">
        <v>2.5000000000000001E-2</v>
      </c>
      <c r="AH67" s="664">
        <v>2.5000000000000001E-2</v>
      </c>
    </row>
    <row r="68" spans="2:34" ht="75" customHeight="1">
      <c r="B68" s="1096"/>
      <c r="C68" s="1100"/>
      <c r="D68" s="814"/>
      <c r="E68" s="814"/>
      <c r="F68" s="1172"/>
      <c r="G68" s="1172"/>
      <c r="H68" s="1172"/>
      <c r="I68" s="1172"/>
      <c r="J68" s="1172"/>
      <c r="K68" s="1172"/>
      <c r="L68" s="1172"/>
      <c r="M68" s="1172"/>
      <c r="N68" s="1172"/>
      <c r="O68" s="1172"/>
      <c r="P68" s="1172"/>
      <c r="Q68" s="1172"/>
      <c r="R68" s="1174"/>
      <c r="S68" s="1174"/>
      <c r="T68" s="1174"/>
      <c r="U68" s="1174"/>
      <c r="V68" s="1168"/>
      <c r="W68" s="1176"/>
      <c r="X68" s="1176"/>
      <c r="Y68" s="1176"/>
      <c r="Z68" s="913"/>
      <c r="AA68" s="387" t="s">
        <v>475</v>
      </c>
      <c r="AB68" s="383" t="s">
        <v>476</v>
      </c>
      <c r="AC68" s="383" t="s">
        <v>477</v>
      </c>
      <c r="AD68" s="383" t="s">
        <v>173</v>
      </c>
      <c r="AE68" s="574">
        <v>17082</v>
      </c>
      <c r="AF68" s="611">
        <v>0.84972485657417174</v>
      </c>
      <c r="AG68" s="653">
        <v>7.4999999999999997E-2</v>
      </c>
      <c r="AH68" s="653">
        <v>7.4999999999999997E-2</v>
      </c>
    </row>
    <row r="69" spans="2:34" ht="75" customHeight="1">
      <c r="B69" s="1096"/>
      <c r="C69" s="1100"/>
      <c r="D69" s="814"/>
      <c r="E69" s="814"/>
      <c r="F69" s="1172"/>
      <c r="G69" s="1172"/>
      <c r="H69" s="1172"/>
      <c r="I69" s="1172"/>
      <c r="J69" s="1172"/>
      <c r="K69" s="1172"/>
      <c r="L69" s="1172"/>
      <c r="M69" s="1172"/>
      <c r="N69" s="1172"/>
      <c r="O69" s="1172"/>
      <c r="P69" s="1172"/>
      <c r="Q69" s="1172"/>
      <c r="R69" s="1174"/>
      <c r="S69" s="1174"/>
      <c r="T69" s="1174"/>
      <c r="U69" s="1174"/>
      <c r="V69" s="1168"/>
      <c r="W69" s="1176"/>
      <c r="X69" s="1176"/>
      <c r="Y69" s="1176"/>
      <c r="Z69" s="913"/>
      <c r="AA69" s="575" t="s">
        <v>478</v>
      </c>
      <c r="AB69" s="575" t="s">
        <v>479</v>
      </c>
      <c r="AC69" s="575" t="s">
        <v>480</v>
      </c>
      <c r="AD69" s="383" t="s">
        <v>177</v>
      </c>
      <c r="AE69" s="574">
        <v>56348</v>
      </c>
      <c r="AF69" s="611">
        <v>0.66756584084617021</v>
      </c>
      <c r="AG69" s="653">
        <v>0.16500000000000001</v>
      </c>
      <c r="AH69" s="653">
        <v>0.16500000000000001</v>
      </c>
    </row>
    <row r="70" spans="2:34" ht="105" customHeight="1">
      <c r="B70" s="1096"/>
      <c r="C70" s="1100"/>
      <c r="D70" s="814"/>
      <c r="E70" s="814"/>
      <c r="F70" s="1172"/>
      <c r="G70" s="1172"/>
      <c r="H70" s="1172"/>
      <c r="I70" s="1172"/>
      <c r="J70" s="1172"/>
      <c r="K70" s="1172"/>
      <c r="L70" s="1172"/>
      <c r="M70" s="1172"/>
      <c r="N70" s="1172"/>
      <c r="O70" s="1172"/>
      <c r="P70" s="1172"/>
      <c r="Q70" s="1172"/>
      <c r="R70" s="1174"/>
      <c r="S70" s="1174"/>
      <c r="T70" s="1174"/>
      <c r="U70" s="1174"/>
      <c r="V70" s="1168"/>
      <c r="W70" s="1176"/>
      <c r="X70" s="1176"/>
      <c r="Y70" s="1176"/>
      <c r="Z70" s="537" t="s">
        <v>64</v>
      </c>
      <c r="AA70" s="576" t="s">
        <v>481</v>
      </c>
      <c r="AB70" s="383" t="s">
        <v>482</v>
      </c>
      <c r="AC70" s="383" t="s">
        <v>483</v>
      </c>
      <c r="AD70" s="383" t="s">
        <v>173</v>
      </c>
      <c r="AE70" s="574">
        <v>146500</v>
      </c>
      <c r="AF70" s="611">
        <v>0.71200682593856657</v>
      </c>
      <c r="AG70" s="653">
        <v>0.14499999999999999</v>
      </c>
      <c r="AH70" s="653">
        <v>0.14499999999999999</v>
      </c>
    </row>
    <row r="71" spans="2:34" ht="30" customHeight="1">
      <c r="B71" s="1096"/>
      <c r="C71" s="1100"/>
      <c r="D71" s="814"/>
      <c r="E71" s="814"/>
      <c r="F71" s="1172"/>
      <c r="G71" s="1172"/>
      <c r="H71" s="1172"/>
      <c r="I71" s="1172"/>
      <c r="J71" s="1172"/>
      <c r="K71" s="1172"/>
      <c r="L71" s="1172"/>
      <c r="M71" s="1172"/>
      <c r="N71" s="1172"/>
      <c r="O71" s="1172"/>
      <c r="P71" s="1172"/>
      <c r="Q71" s="1172"/>
      <c r="R71" s="1174"/>
      <c r="S71" s="1174"/>
      <c r="T71" s="1174"/>
      <c r="U71" s="1174"/>
      <c r="V71" s="1174" t="s">
        <v>65</v>
      </c>
      <c r="W71" s="1176"/>
      <c r="X71" s="1176"/>
      <c r="Y71" s="1176"/>
      <c r="Z71" s="913" t="s">
        <v>66</v>
      </c>
      <c r="AA71" s="1174" t="s">
        <v>484</v>
      </c>
      <c r="AB71" s="383" t="s">
        <v>485</v>
      </c>
      <c r="AC71" s="383" t="s">
        <v>486</v>
      </c>
      <c r="AD71" s="383" t="s">
        <v>173</v>
      </c>
      <c r="AE71" s="383">
        <v>5</v>
      </c>
      <c r="AF71" s="609">
        <v>0.4</v>
      </c>
      <c r="AG71" s="647">
        <v>0.3</v>
      </c>
      <c r="AH71" s="648">
        <v>0.3</v>
      </c>
    </row>
    <row r="72" spans="2:34" ht="30" customHeight="1">
      <c r="B72" s="1096"/>
      <c r="C72" s="1100"/>
      <c r="D72" s="814"/>
      <c r="E72" s="814"/>
      <c r="F72" s="1172"/>
      <c r="G72" s="1172"/>
      <c r="H72" s="1172"/>
      <c r="I72" s="1172"/>
      <c r="J72" s="1172"/>
      <c r="K72" s="1172"/>
      <c r="L72" s="1172"/>
      <c r="M72" s="1172"/>
      <c r="N72" s="1172"/>
      <c r="O72" s="1172"/>
      <c r="P72" s="1172"/>
      <c r="Q72" s="1172"/>
      <c r="R72" s="1174"/>
      <c r="S72" s="1174"/>
      <c r="T72" s="1174"/>
      <c r="U72" s="1174"/>
      <c r="V72" s="1168"/>
      <c r="W72" s="1176"/>
      <c r="X72" s="1176"/>
      <c r="Y72" s="1176"/>
      <c r="Z72" s="1177"/>
      <c r="AA72" s="814"/>
      <c r="AB72" s="383" t="s">
        <v>487</v>
      </c>
      <c r="AC72" s="383" t="s">
        <v>488</v>
      </c>
      <c r="AD72" s="383" t="s">
        <v>173</v>
      </c>
      <c r="AE72" s="383">
        <v>120</v>
      </c>
      <c r="AF72" s="609">
        <v>0.60000000000000009</v>
      </c>
      <c r="AG72" s="647">
        <v>0.2</v>
      </c>
      <c r="AH72" s="647">
        <v>0.2</v>
      </c>
    </row>
    <row r="73" spans="2:34" ht="45" customHeight="1">
      <c r="B73" s="1096"/>
      <c r="C73" s="1100"/>
      <c r="D73" s="814"/>
      <c r="E73" s="814"/>
      <c r="F73" s="1172"/>
      <c r="G73" s="1172"/>
      <c r="H73" s="1172"/>
      <c r="I73" s="1172"/>
      <c r="J73" s="1172"/>
      <c r="K73" s="1172"/>
      <c r="L73" s="1172"/>
      <c r="M73" s="1172"/>
      <c r="N73" s="1172"/>
      <c r="O73" s="1172"/>
      <c r="P73" s="1172"/>
      <c r="Q73" s="1172"/>
      <c r="R73" s="1174"/>
      <c r="S73" s="1174"/>
      <c r="T73" s="1174"/>
      <c r="U73" s="1174"/>
      <c r="V73" s="1168"/>
      <c r="W73" s="1176"/>
      <c r="X73" s="1176"/>
      <c r="Y73" s="1176"/>
      <c r="Z73" s="1177"/>
      <c r="AA73" s="814"/>
      <c r="AB73" s="383" t="s">
        <v>489</v>
      </c>
      <c r="AC73" s="383" t="s">
        <v>490</v>
      </c>
      <c r="AD73" s="383" t="s">
        <v>173</v>
      </c>
      <c r="AE73" s="383">
        <v>10</v>
      </c>
      <c r="AF73" s="609">
        <v>0.7</v>
      </c>
      <c r="AG73" s="647">
        <v>0.15</v>
      </c>
      <c r="AH73" s="647">
        <v>0.15</v>
      </c>
    </row>
    <row r="74" spans="2:34" ht="45" customHeight="1">
      <c r="B74" s="1096"/>
      <c r="C74" s="1100"/>
      <c r="D74" s="814"/>
      <c r="E74" s="814"/>
      <c r="F74" s="1172"/>
      <c r="G74" s="1172"/>
      <c r="H74" s="1172"/>
      <c r="I74" s="1172"/>
      <c r="J74" s="1172"/>
      <c r="K74" s="1172"/>
      <c r="L74" s="1172"/>
      <c r="M74" s="1172"/>
      <c r="N74" s="1172"/>
      <c r="O74" s="1172"/>
      <c r="P74" s="1172"/>
      <c r="Q74" s="1172"/>
      <c r="R74" s="1174"/>
      <c r="S74" s="1174"/>
      <c r="T74" s="1174"/>
      <c r="U74" s="1174"/>
      <c r="V74" s="1168"/>
      <c r="W74" s="1176" t="s">
        <v>491</v>
      </c>
      <c r="X74" s="1176" t="s">
        <v>167</v>
      </c>
      <c r="Y74" s="1176" t="s">
        <v>492</v>
      </c>
      <c r="Z74" s="913" t="s">
        <v>67</v>
      </c>
      <c r="AA74" s="1174" t="s">
        <v>493</v>
      </c>
      <c r="AB74" s="383" t="s">
        <v>494</v>
      </c>
      <c r="AC74" s="383" t="s">
        <v>494</v>
      </c>
      <c r="AD74" s="383" t="s">
        <v>173</v>
      </c>
      <c r="AE74" s="383">
        <v>2</v>
      </c>
      <c r="AF74" s="609">
        <v>0.78500000000000003</v>
      </c>
      <c r="AG74" s="647">
        <v>7.0000000000000007E-2</v>
      </c>
      <c r="AH74" s="648">
        <v>0.15</v>
      </c>
    </row>
    <row r="75" spans="2:34" ht="45" customHeight="1">
      <c r="B75" s="1096"/>
      <c r="C75" s="1100"/>
      <c r="D75" s="814"/>
      <c r="E75" s="814"/>
      <c r="F75" s="1172"/>
      <c r="G75" s="1172"/>
      <c r="H75" s="1172"/>
      <c r="I75" s="1172"/>
      <c r="J75" s="1172"/>
      <c r="K75" s="1172"/>
      <c r="L75" s="1172"/>
      <c r="M75" s="1172"/>
      <c r="N75" s="1172"/>
      <c r="O75" s="1172"/>
      <c r="P75" s="1172"/>
      <c r="Q75" s="1172"/>
      <c r="R75" s="1174"/>
      <c r="S75" s="1174"/>
      <c r="T75" s="1174"/>
      <c r="U75" s="1174"/>
      <c r="V75" s="1168"/>
      <c r="W75" s="1176"/>
      <c r="X75" s="1176"/>
      <c r="Y75" s="1176"/>
      <c r="Z75" s="913"/>
      <c r="AA75" s="1174"/>
      <c r="AB75" s="383" t="s">
        <v>495</v>
      </c>
      <c r="AC75" s="383" t="s">
        <v>495</v>
      </c>
      <c r="AD75" s="383" t="s">
        <v>173</v>
      </c>
      <c r="AE75" s="383">
        <v>10</v>
      </c>
      <c r="AF75" s="609">
        <v>0.96200000000000008</v>
      </c>
      <c r="AG75" s="647">
        <v>0.02</v>
      </c>
      <c r="AH75" s="648">
        <v>0.02</v>
      </c>
    </row>
    <row r="76" spans="2:34" ht="60" customHeight="1">
      <c r="B76" s="1096"/>
      <c r="C76" s="1100"/>
      <c r="D76" s="814"/>
      <c r="E76" s="1174" t="s">
        <v>68</v>
      </c>
      <c r="F76" s="1172"/>
      <c r="G76" s="1172"/>
      <c r="H76" s="1172"/>
      <c r="I76" s="1172"/>
      <c r="J76" s="1172"/>
      <c r="K76" s="1172"/>
      <c r="L76" s="1172"/>
      <c r="M76" s="1172"/>
      <c r="N76" s="1172"/>
      <c r="O76" s="1172"/>
      <c r="P76" s="1172"/>
      <c r="Q76" s="1172"/>
      <c r="R76" s="1174"/>
      <c r="S76" s="1174"/>
      <c r="T76" s="1174"/>
      <c r="U76" s="1174"/>
      <c r="V76" s="1180" t="s">
        <v>69</v>
      </c>
      <c r="W76" s="1176" t="s">
        <v>496</v>
      </c>
      <c r="X76" s="1178" t="s">
        <v>167</v>
      </c>
      <c r="Y76" s="1176" t="s">
        <v>497</v>
      </c>
      <c r="Z76" s="913" t="s">
        <v>70</v>
      </c>
      <c r="AA76" s="1174" t="s">
        <v>498</v>
      </c>
      <c r="AB76" s="383" t="s">
        <v>499</v>
      </c>
      <c r="AC76" s="383" t="s">
        <v>500</v>
      </c>
      <c r="AD76" s="383" t="s">
        <v>173</v>
      </c>
      <c r="AE76" s="574">
        <v>16863</v>
      </c>
      <c r="AF76" s="611">
        <v>0.92290814208622418</v>
      </c>
      <c r="AG76" s="647">
        <v>0.04</v>
      </c>
      <c r="AH76" s="648">
        <v>0.04</v>
      </c>
    </row>
    <row r="77" spans="2:34" ht="45" customHeight="1">
      <c r="B77" s="1096"/>
      <c r="C77" s="1100"/>
      <c r="D77" s="814"/>
      <c r="E77" s="814"/>
      <c r="F77" s="1172"/>
      <c r="G77" s="1172"/>
      <c r="H77" s="1172"/>
      <c r="I77" s="1172"/>
      <c r="J77" s="1172"/>
      <c r="K77" s="1172"/>
      <c r="L77" s="1172"/>
      <c r="M77" s="1172"/>
      <c r="N77" s="1172"/>
      <c r="O77" s="1172"/>
      <c r="P77" s="1172"/>
      <c r="Q77" s="1172"/>
      <c r="R77" s="1174"/>
      <c r="S77" s="1174"/>
      <c r="T77" s="1174"/>
      <c r="U77" s="1174"/>
      <c r="V77" s="1168"/>
      <c r="W77" s="1176"/>
      <c r="X77" s="1178"/>
      <c r="Y77" s="1176"/>
      <c r="Z77" s="1177"/>
      <c r="AA77" s="814"/>
      <c r="AB77" s="383" t="s">
        <v>501</v>
      </c>
      <c r="AC77" s="383" t="s">
        <v>502</v>
      </c>
      <c r="AD77" s="383" t="s">
        <v>173</v>
      </c>
      <c r="AE77" s="574">
        <v>1759</v>
      </c>
      <c r="AF77" s="611">
        <v>0.69357589539511089</v>
      </c>
      <c r="AG77" s="647">
        <v>0.15</v>
      </c>
      <c r="AH77" s="648">
        <v>0.16</v>
      </c>
    </row>
    <row r="78" spans="2:34" ht="45" customHeight="1">
      <c r="B78" s="1096"/>
      <c r="C78" s="1100"/>
      <c r="D78" s="814"/>
      <c r="E78" s="814"/>
      <c r="F78" s="1172"/>
      <c r="G78" s="1172"/>
      <c r="H78" s="1172"/>
      <c r="I78" s="1172"/>
      <c r="J78" s="1172"/>
      <c r="K78" s="1172"/>
      <c r="L78" s="1172"/>
      <c r="M78" s="1172"/>
      <c r="N78" s="1172"/>
      <c r="O78" s="1172"/>
      <c r="P78" s="1172"/>
      <c r="Q78" s="1172"/>
      <c r="R78" s="1174"/>
      <c r="S78" s="1174"/>
      <c r="T78" s="1174"/>
      <c r="U78" s="1174"/>
      <c r="V78" s="1168"/>
      <c r="W78" s="1176"/>
      <c r="X78" s="1178"/>
      <c r="Y78" s="1176"/>
      <c r="Z78" s="1177"/>
      <c r="AA78" s="814"/>
      <c r="AB78" s="383" t="s">
        <v>503</v>
      </c>
      <c r="AC78" s="383" t="s">
        <v>504</v>
      </c>
      <c r="AD78" s="383" t="s">
        <v>173</v>
      </c>
      <c r="AE78" s="574">
        <v>20105</v>
      </c>
      <c r="AF78" s="611">
        <v>0.58368565033573738</v>
      </c>
      <c r="AG78" s="647">
        <v>0.21</v>
      </c>
      <c r="AH78" s="647">
        <v>0.21</v>
      </c>
    </row>
    <row r="79" spans="2:34" ht="45" customHeight="1">
      <c r="B79" s="1096"/>
      <c r="C79" s="1100"/>
      <c r="D79" s="814"/>
      <c r="E79" s="814"/>
      <c r="F79" s="1172"/>
      <c r="G79" s="1172"/>
      <c r="H79" s="1172"/>
      <c r="I79" s="1172"/>
      <c r="J79" s="1172"/>
      <c r="K79" s="1172"/>
      <c r="L79" s="1172"/>
      <c r="M79" s="1172"/>
      <c r="N79" s="1172"/>
      <c r="O79" s="1172"/>
      <c r="P79" s="1172"/>
      <c r="Q79" s="1172"/>
      <c r="R79" s="1174"/>
      <c r="S79" s="1174"/>
      <c r="T79" s="1174"/>
      <c r="U79" s="1174"/>
      <c r="V79" s="1168"/>
      <c r="W79" s="1176"/>
      <c r="X79" s="1178"/>
      <c r="Y79" s="1176"/>
      <c r="Z79" s="1177"/>
      <c r="AA79" s="814"/>
      <c r="AB79" s="383" t="s">
        <v>505</v>
      </c>
      <c r="AC79" s="383" t="s">
        <v>506</v>
      </c>
      <c r="AD79" s="383" t="s">
        <v>173</v>
      </c>
      <c r="AE79" s="574">
        <v>29789</v>
      </c>
      <c r="AF79" s="611">
        <v>0.66031085299942927</v>
      </c>
      <c r="AG79" s="647">
        <v>0.17</v>
      </c>
      <c r="AH79" s="647">
        <v>0.17</v>
      </c>
    </row>
    <row r="80" spans="2:34" ht="45" customHeight="1">
      <c r="B80" s="1096"/>
      <c r="C80" s="1100"/>
      <c r="D80" s="814"/>
      <c r="E80" s="814"/>
      <c r="F80" s="1172"/>
      <c r="G80" s="1172"/>
      <c r="H80" s="1172"/>
      <c r="I80" s="1172"/>
      <c r="J80" s="1172"/>
      <c r="K80" s="1172"/>
      <c r="L80" s="1172"/>
      <c r="M80" s="1172"/>
      <c r="N80" s="1172"/>
      <c r="O80" s="1172"/>
      <c r="P80" s="1172"/>
      <c r="Q80" s="1172"/>
      <c r="R80" s="1174"/>
      <c r="S80" s="1174"/>
      <c r="T80" s="1174"/>
      <c r="U80" s="1174"/>
      <c r="V80" s="1168"/>
      <c r="W80" s="1176"/>
      <c r="X80" s="1178"/>
      <c r="Y80" s="1176"/>
      <c r="Z80" s="1177"/>
      <c r="AA80" s="814"/>
      <c r="AB80" s="383" t="s">
        <v>507</v>
      </c>
      <c r="AC80" s="383" t="s">
        <v>508</v>
      </c>
      <c r="AD80" s="383" t="s">
        <v>173</v>
      </c>
      <c r="AE80" s="574">
        <v>6592</v>
      </c>
      <c r="AF80" s="611">
        <v>0.73346480582524276</v>
      </c>
      <c r="AG80" s="653">
        <v>0.13500000000000001</v>
      </c>
      <c r="AH80" s="664">
        <v>0.13500000000000001</v>
      </c>
    </row>
    <row r="81" spans="2:34" ht="60" customHeight="1">
      <c r="B81" s="1096"/>
      <c r="C81" s="1100"/>
      <c r="D81" s="814"/>
      <c r="E81" s="814"/>
      <c r="F81" s="1172"/>
      <c r="G81" s="1172"/>
      <c r="H81" s="1172"/>
      <c r="I81" s="1172"/>
      <c r="J81" s="1172"/>
      <c r="K81" s="1172"/>
      <c r="L81" s="1172"/>
      <c r="M81" s="1172"/>
      <c r="N81" s="1172"/>
      <c r="O81" s="1172"/>
      <c r="P81" s="1172"/>
      <c r="Q81" s="1172"/>
      <c r="R81" s="1174"/>
      <c r="S81" s="1174"/>
      <c r="T81" s="1174"/>
      <c r="U81" s="1174"/>
      <c r="V81" s="1168"/>
      <c r="W81" s="1176"/>
      <c r="X81" s="1178"/>
      <c r="Y81" s="1176"/>
      <c r="Z81" s="1177"/>
      <c r="AA81" s="814"/>
      <c r="AB81" s="383" t="s">
        <v>509</v>
      </c>
      <c r="AC81" s="383" t="s">
        <v>510</v>
      </c>
      <c r="AD81" s="383" t="s">
        <v>173</v>
      </c>
      <c r="AE81" s="574">
        <v>155335</v>
      </c>
      <c r="AF81" s="611">
        <v>0.68948401841181961</v>
      </c>
      <c r="AG81" s="647">
        <v>0.15</v>
      </c>
      <c r="AH81" s="648">
        <v>0.16</v>
      </c>
    </row>
    <row r="82" spans="2:34" ht="120" customHeight="1">
      <c r="B82" s="1096"/>
      <c r="C82" s="1100"/>
      <c r="D82" s="814"/>
      <c r="E82" s="1174" t="s">
        <v>71</v>
      </c>
      <c r="F82" s="1172"/>
      <c r="G82" s="1172"/>
      <c r="H82" s="1172"/>
      <c r="I82" s="1172"/>
      <c r="J82" s="1172"/>
      <c r="K82" s="1172"/>
      <c r="L82" s="1172"/>
      <c r="M82" s="1172"/>
      <c r="N82" s="1172"/>
      <c r="O82" s="1172"/>
      <c r="P82" s="1172"/>
      <c r="Q82" s="1172"/>
      <c r="R82" s="1174"/>
      <c r="S82" s="1174"/>
      <c r="T82" s="1174"/>
      <c r="U82" s="1174"/>
      <c r="V82" s="1174" t="s">
        <v>72</v>
      </c>
      <c r="W82" s="1176" t="s">
        <v>511</v>
      </c>
      <c r="X82" s="1178" t="s">
        <v>167</v>
      </c>
      <c r="Y82" s="1176" t="s">
        <v>512</v>
      </c>
      <c r="Z82" s="1181" t="s">
        <v>73</v>
      </c>
      <c r="AA82" s="577" t="s">
        <v>513</v>
      </c>
      <c r="AB82" s="383" t="s">
        <v>514</v>
      </c>
      <c r="AC82" s="383" t="s">
        <v>515</v>
      </c>
      <c r="AD82" s="383" t="s">
        <v>173</v>
      </c>
      <c r="AE82" s="574">
        <v>9100</v>
      </c>
      <c r="AF82" s="611">
        <v>0.73032967032967022</v>
      </c>
      <c r="AG82" s="647">
        <v>0.17</v>
      </c>
      <c r="AH82" s="648">
        <v>0.1</v>
      </c>
    </row>
    <row r="83" spans="2:34" ht="180" customHeight="1">
      <c r="B83" s="1096"/>
      <c r="C83" s="1100"/>
      <c r="D83" s="814"/>
      <c r="E83" s="1174"/>
      <c r="F83" s="1172"/>
      <c r="G83" s="1172"/>
      <c r="H83" s="1172"/>
      <c r="I83" s="1172"/>
      <c r="J83" s="1172"/>
      <c r="K83" s="1172"/>
      <c r="L83" s="1172"/>
      <c r="M83" s="1172"/>
      <c r="N83" s="1172"/>
      <c r="O83" s="1172"/>
      <c r="P83" s="1172"/>
      <c r="Q83" s="1172"/>
      <c r="R83" s="1174"/>
      <c r="S83" s="1174"/>
      <c r="T83" s="1174"/>
      <c r="U83" s="1174"/>
      <c r="V83" s="1174"/>
      <c r="W83" s="1176"/>
      <c r="X83" s="1178"/>
      <c r="Y83" s="1176"/>
      <c r="Z83" s="1181"/>
      <c r="AA83" s="577" t="s">
        <v>516</v>
      </c>
      <c r="AB83" s="383" t="s">
        <v>517</v>
      </c>
      <c r="AC83" s="383" t="s">
        <v>518</v>
      </c>
      <c r="AD83" s="383" t="s">
        <v>173</v>
      </c>
      <c r="AE83" s="383">
        <v>50</v>
      </c>
      <c r="AF83" s="609">
        <v>0.9</v>
      </c>
      <c r="AG83" s="647">
        <v>0.05</v>
      </c>
      <c r="AH83" s="648">
        <v>0.05</v>
      </c>
    </row>
    <row r="84" spans="2:34" ht="90" customHeight="1">
      <c r="B84" s="1096"/>
      <c r="C84" s="1100"/>
      <c r="D84" s="814"/>
      <c r="E84" s="1174"/>
      <c r="F84" s="1172"/>
      <c r="G84" s="1172"/>
      <c r="H84" s="1172"/>
      <c r="I84" s="1172"/>
      <c r="J84" s="1172"/>
      <c r="K84" s="1172"/>
      <c r="L84" s="1172"/>
      <c r="M84" s="1172"/>
      <c r="N84" s="1172"/>
      <c r="O84" s="1172"/>
      <c r="P84" s="1172"/>
      <c r="Q84" s="1172"/>
      <c r="R84" s="1174"/>
      <c r="S84" s="1174"/>
      <c r="T84" s="1174"/>
      <c r="U84" s="1174"/>
      <c r="V84" s="1174"/>
      <c r="W84" s="1176"/>
      <c r="X84" s="1178"/>
      <c r="Y84" s="1176"/>
      <c r="Z84" s="1181"/>
      <c r="AA84" s="387" t="s">
        <v>519</v>
      </c>
      <c r="AB84" s="383" t="s">
        <v>520</v>
      </c>
      <c r="AC84" s="383" t="s">
        <v>521</v>
      </c>
      <c r="AD84" s="383" t="s">
        <v>173</v>
      </c>
      <c r="AE84" s="383">
        <v>6</v>
      </c>
      <c r="AF84" s="609">
        <v>0.41333333333333361</v>
      </c>
      <c r="AG84" s="647">
        <v>0.2</v>
      </c>
      <c r="AH84" s="648">
        <v>0.39</v>
      </c>
    </row>
    <row r="85" spans="2:34" ht="45.75" customHeight="1" thickBot="1">
      <c r="B85" s="1096"/>
      <c r="C85" s="1100"/>
      <c r="D85" s="814"/>
      <c r="E85" s="1174"/>
      <c r="F85" s="1172"/>
      <c r="G85" s="1172"/>
      <c r="H85" s="1172"/>
      <c r="I85" s="1172"/>
      <c r="J85" s="1172"/>
      <c r="K85" s="1172"/>
      <c r="L85" s="1172"/>
      <c r="M85" s="1172"/>
      <c r="N85" s="1172"/>
      <c r="O85" s="1172"/>
      <c r="P85" s="1172"/>
      <c r="Q85" s="1172"/>
      <c r="R85" s="1174"/>
      <c r="S85" s="1174"/>
      <c r="T85" s="1174"/>
      <c r="U85" s="1174"/>
      <c r="V85" s="1174"/>
      <c r="W85" s="1176"/>
      <c r="X85" s="1178"/>
      <c r="Y85" s="1176"/>
      <c r="Z85" s="1181" t="s">
        <v>74</v>
      </c>
      <c r="AA85" s="387" t="s">
        <v>522</v>
      </c>
      <c r="AB85" s="383" t="s">
        <v>523</v>
      </c>
      <c r="AC85" s="383" t="s">
        <v>524</v>
      </c>
      <c r="AD85" s="383" t="s">
        <v>173</v>
      </c>
      <c r="AE85" s="383">
        <v>20</v>
      </c>
      <c r="AF85" s="609">
        <v>0.75</v>
      </c>
      <c r="AG85" s="653">
        <v>0.125</v>
      </c>
      <c r="AH85" s="653">
        <v>0.125</v>
      </c>
    </row>
    <row r="86" spans="2:34" ht="75.75" customHeight="1">
      <c r="B86" s="1096"/>
      <c r="C86" s="535"/>
      <c r="D86" s="536"/>
      <c r="E86" s="387"/>
      <c r="F86" s="578"/>
      <c r="G86" s="578"/>
      <c r="H86" s="578"/>
      <c r="I86" s="578"/>
      <c r="J86" s="578"/>
      <c r="K86" s="578"/>
      <c r="L86" s="578"/>
      <c r="M86" s="578"/>
      <c r="N86" s="578"/>
      <c r="O86" s="578"/>
      <c r="P86" s="578"/>
      <c r="Q86" s="578"/>
      <c r="R86" s="387"/>
      <c r="S86" s="387"/>
      <c r="T86" s="387"/>
      <c r="U86" s="387"/>
      <c r="V86" s="387"/>
      <c r="W86" s="383"/>
      <c r="X86" s="579"/>
      <c r="Y86" s="383"/>
      <c r="Z86" s="1181"/>
      <c r="AA86" s="387"/>
      <c r="AB86" s="383" t="s">
        <v>526</v>
      </c>
      <c r="AC86" s="383" t="s">
        <v>527</v>
      </c>
      <c r="AD86" s="383" t="s">
        <v>173</v>
      </c>
      <c r="AE86" s="383">
        <v>10</v>
      </c>
      <c r="AF86" s="609">
        <v>1</v>
      </c>
      <c r="AG86" s="641" t="s">
        <v>737</v>
      </c>
      <c r="AH86" s="642" t="s">
        <v>737</v>
      </c>
    </row>
    <row r="87" spans="2:34" ht="75.75" customHeight="1" thickBot="1">
      <c r="B87" s="1096"/>
      <c r="C87" s="612"/>
      <c r="D87" s="613"/>
      <c r="E87" s="614"/>
      <c r="F87" s="615"/>
      <c r="G87" s="615"/>
      <c r="H87" s="615"/>
      <c r="I87" s="615"/>
      <c r="J87" s="615"/>
      <c r="K87" s="615"/>
      <c r="L87" s="615"/>
      <c r="M87" s="615"/>
      <c r="N87" s="615"/>
      <c r="O87" s="615"/>
      <c r="P87" s="615"/>
      <c r="Q87" s="615"/>
      <c r="R87" s="614"/>
      <c r="S87" s="614"/>
      <c r="T87" s="614"/>
      <c r="U87" s="614"/>
      <c r="V87" s="614"/>
      <c r="W87" s="388"/>
      <c r="X87" s="616"/>
      <c r="Y87" s="388"/>
      <c r="Z87" s="1182"/>
      <c r="AA87" s="614"/>
      <c r="AB87" s="388" t="s">
        <v>528</v>
      </c>
      <c r="AC87" s="388" t="s">
        <v>529</v>
      </c>
      <c r="AD87" s="388" t="s">
        <v>196</v>
      </c>
      <c r="AE87" s="388">
        <v>1</v>
      </c>
      <c r="AF87" s="617">
        <v>0.8</v>
      </c>
      <c r="AG87" s="654">
        <v>0.1</v>
      </c>
      <c r="AH87" s="655">
        <v>0.1</v>
      </c>
    </row>
    <row r="88" spans="2:34" ht="45" customHeight="1" thickBot="1">
      <c r="B88" s="1096"/>
      <c r="C88" s="847" t="s">
        <v>75</v>
      </c>
      <c r="D88" s="850" t="s">
        <v>530</v>
      </c>
      <c r="E88" s="850" t="s">
        <v>76</v>
      </c>
      <c r="F88" s="1169"/>
      <c r="G88" s="1169"/>
      <c r="H88" s="1169"/>
      <c r="I88" s="1169"/>
      <c r="J88" s="1169"/>
      <c r="K88" s="1169"/>
      <c r="L88" s="1169"/>
      <c r="M88" s="1169"/>
      <c r="N88" s="1169"/>
      <c r="O88" s="1169" t="s">
        <v>160</v>
      </c>
      <c r="P88" s="1169"/>
      <c r="Q88" s="1169"/>
      <c r="R88" s="538" t="s">
        <v>531</v>
      </c>
      <c r="S88" s="538" t="s">
        <v>532</v>
      </c>
      <c r="T88" s="538" t="s">
        <v>533</v>
      </c>
      <c r="U88" s="850" t="s">
        <v>534</v>
      </c>
      <c r="V88" s="850" t="s">
        <v>77</v>
      </c>
      <c r="W88" s="850" t="s">
        <v>535</v>
      </c>
      <c r="X88" s="850" t="s">
        <v>167</v>
      </c>
      <c r="Y88" s="850" t="s">
        <v>536</v>
      </c>
      <c r="Z88" s="850" t="s">
        <v>78</v>
      </c>
      <c r="AA88" s="850" t="s">
        <v>537</v>
      </c>
      <c r="AB88" s="538" t="s">
        <v>538</v>
      </c>
      <c r="AC88" s="404" t="s">
        <v>539</v>
      </c>
      <c r="AD88" s="404" t="s">
        <v>173</v>
      </c>
      <c r="AE88" s="405">
        <v>1</v>
      </c>
      <c r="AF88" s="618">
        <v>1</v>
      </c>
      <c r="AG88" s="643" t="s">
        <v>737</v>
      </c>
      <c r="AH88" s="644" t="s">
        <v>737</v>
      </c>
    </row>
    <row r="89" spans="2:34" ht="69.75" customHeight="1">
      <c r="B89" s="1096"/>
      <c r="C89" s="848"/>
      <c r="D89" s="810"/>
      <c r="E89" s="814"/>
      <c r="F89" s="814"/>
      <c r="G89" s="814"/>
      <c r="H89" s="814"/>
      <c r="I89" s="814"/>
      <c r="J89" s="814"/>
      <c r="K89" s="814"/>
      <c r="L89" s="814"/>
      <c r="M89" s="814"/>
      <c r="N89" s="814"/>
      <c r="O89" s="814"/>
      <c r="P89" s="814"/>
      <c r="Q89" s="814"/>
      <c r="R89" s="458" t="s">
        <v>541</v>
      </c>
      <c r="S89" s="458" t="s">
        <v>542</v>
      </c>
      <c r="T89" s="458" t="s">
        <v>543</v>
      </c>
      <c r="U89" s="1168"/>
      <c r="V89" s="1168"/>
      <c r="W89" s="1168"/>
      <c r="X89" s="1168"/>
      <c r="Y89" s="1168"/>
      <c r="Z89" s="810"/>
      <c r="AA89" s="814"/>
      <c r="AB89" s="625" t="s">
        <v>544</v>
      </c>
      <c r="AC89" s="625" t="s">
        <v>545</v>
      </c>
      <c r="AD89" s="624" t="s">
        <v>173</v>
      </c>
      <c r="AE89" s="625">
        <v>1</v>
      </c>
      <c r="AF89" s="626">
        <v>1</v>
      </c>
      <c r="AG89" s="643" t="s">
        <v>737</v>
      </c>
      <c r="AH89" s="644" t="s">
        <v>737</v>
      </c>
    </row>
    <row r="90" spans="2:34" ht="120.75" thickBot="1">
      <c r="B90" s="1096"/>
      <c r="C90" s="848"/>
      <c r="D90" s="810"/>
      <c r="E90" s="810" t="s">
        <v>79</v>
      </c>
      <c r="F90" s="769"/>
      <c r="G90" s="769"/>
      <c r="H90" s="769"/>
      <c r="I90" s="769"/>
      <c r="J90" s="769"/>
      <c r="K90" s="769"/>
      <c r="L90" s="769"/>
      <c r="M90" s="769"/>
      <c r="N90" s="769"/>
      <c r="O90" s="769" t="s">
        <v>160</v>
      </c>
      <c r="P90" s="769"/>
      <c r="Q90" s="769"/>
      <c r="R90" s="760" t="s">
        <v>550</v>
      </c>
      <c r="S90" s="760" t="s">
        <v>551</v>
      </c>
      <c r="T90" s="760" t="s">
        <v>552</v>
      </c>
      <c r="U90" s="760" t="s">
        <v>553</v>
      </c>
      <c r="V90" s="810" t="s">
        <v>80</v>
      </c>
      <c r="W90" s="810" t="s">
        <v>535</v>
      </c>
      <c r="X90" s="810" t="s">
        <v>167</v>
      </c>
      <c r="Y90" s="810" t="s">
        <v>536</v>
      </c>
      <c r="Z90" s="810" t="s">
        <v>81</v>
      </c>
      <c r="AA90" s="488" t="s">
        <v>554</v>
      </c>
      <c r="AB90" s="488" t="s">
        <v>555</v>
      </c>
      <c r="AC90" s="580" t="s">
        <v>556</v>
      </c>
      <c r="AD90" s="488" t="s">
        <v>196</v>
      </c>
      <c r="AE90" s="581">
        <v>1</v>
      </c>
      <c r="AF90" s="619">
        <v>0.89129999999999998</v>
      </c>
      <c r="AG90" s="665">
        <v>0.06</v>
      </c>
      <c r="AH90" s="666">
        <v>0.05</v>
      </c>
    </row>
    <row r="91" spans="2:34" ht="135" customHeight="1">
      <c r="B91" s="1096"/>
      <c r="C91" s="848"/>
      <c r="D91" s="810"/>
      <c r="E91" s="810"/>
      <c r="F91" s="769"/>
      <c r="G91" s="769"/>
      <c r="H91" s="769"/>
      <c r="I91" s="769"/>
      <c r="J91" s="769"/>
      <c r="K91" s="769"/>
      <c r="L91" s="769"/>
      <c r="M91" s="769"/>
      <c r="N91" s="769"/>
      <c r="O91" s="769"/>
      <c r="P91" s="769"/>
      <c r="Q91" s="769"/>
      <c r="R91" s="760"/>
      <c r="S91" s="760"/>
      <c r="T91" s="760"/>
      <c r="U91" s="760"/>
      <c r="V91" s="810"/>
      <c r="W91" s="1168"/>
      <c r="X91" s="1168"/>
      <c r="Y91" s="1168"/>
      <c r="Z91" s="810"/>
      <c r="AA91" s="488" t="s">
        <v>558</v>
      </c>
      <c r="AB91" s="488" t="s">
        <v>559</v>
      </c>
      <c r="AC91" s="580" t="s">
        <v>560</v>
      </c>
      <c r="AD91" s="488" t="s">
        <v>196</v>
      </c>
      <c r="AE91" s="581">
        <v>1</v>
      </c>
      <c r="AF91" s="619">
        <v>1</v>
      </c>
      <c r="AG91" s="643" t="s">
        <v>737</v>
      </c>
      <c r="AH91" s="644" t="s">
        <v>737</v>
      </c>
    </row>
    <row r="92" spans="2:34" ht="240.75" thickBot="1">
      <c r="B92" s="1096"/>
      <c r="C92" s="848"/>
      <c r="D92" s="810"/>
      <c r="E92" s="810"/>
      <c r="F92" s="769"/>
      <c r="G92" s="769"/>
      <c r="H92" s="769"/>
      <c r="I92" s="769"/>
      <c r="J92" s="769"/>
      <c r="K92" s="769"/>
      <c r="L92" s="769"/>
      <c r="M92" s="769"/>
      <c r="N92" s="769"/>
      <c r="O92" s="769"/>
      <c r="P92" s="769"/>
      <c r="Q92" s="769"/>
      <c r="R92" s="760"/>
      <c r="S92" s="760"/>
      <c r="T92" s="760"/>
      <c r="U92" s="760"/>
      <c r="V92" s="810"/>
      <c r="W92" s="1168"/>
      <c r="X92" s="1168"/>
      <c r="Y92" s="1168"/>
      <c r="Z92" s="810"/>
      <c r="AA92" s="488" t="s">
        <v>561</v>
      </c>
      <c r="AB92" s="488" t="s">
        <v>562</v>
      </c>
      <c r="AC92" s="580" t="s">
        <v>563</v>
      </c>
      <c r="AD92" s="488" t="s">
        <v>196</v>
      </c>
      <c r="AE92" s="581">
        <v>1</v>
      </c>
      <c r="AF92" s="619">
        <v>0.6573</v>
      </c>
      <c r="AG92" s="665">
        <v>0.12</v>
      </c>
      <c r="AH92" s="666">
        <v>0.22</v>
      </c>
    </row>
    <row r="93" spans="2:34" ht="45" customHeight="1">
      <c r="B93" s="1096"/>
      <c r="C93" s="848"/>
      <c r="D93" s="810"/>
      <c r="E93" s="814"/>
      <c r="F93" s="769"/>
      <c r="G93" s="769"/>
      <c r="H93" s="769"/>
      <c r="I93" s="769"/>
      <c r="J93" s="769"/>
      <c r="K93" s="769"/>
      <c r="L93" s="769"/>
      <c r="M93" s="769"/>
      <c r="N93" s="769"/>
      <c r="O93" s="769"/>
      <c r="P93" s="769"/>
      <c r="Q93" s="769"/>
      <c r="R93" s="760" t="s">
        <v>564</v>
      </c>
      <c r="S93" s="760" t="s">
        <v>565</v>
      </c>
      <c r="T93" s="760" t="s">
        <v>566</v>
      </c>
      <c r="U93" s="760"/>
      <c r="V93" s="1168"/>
      <c r="W93" s="1168"/>
      <c r="X93" s="1168"/>
      <c r="Y93" s="1168"/>
      <c r="Z93" s="810" t="s">
        <v>82</v>
      </c>
      <c r="AA93" s="488" t="s">
        <v>567</v>
      </c>
      <c r="AB93" s="580" t="s">
        <v>568</v>
      </c>
      <c r="AC93" s="580" t="s">
        <v>569</v>
      </c>
      <c r="AD93" s="488" t="s">
        <v>173</v>
      </c>
      <c r="AE93" s="488">
        <v>15000</v>
      </c>
      <c r="AF93" s="620">
        <v>1</v>
      </c>
      <c r="AG93" s="643" t="s">
        <v>737</v>
      </c>
      <c r="AH93" s="644" t="s">
        <v>737</v>
      </c>
    </row>
    <row r="94" spans="2:34" ht="45" customHeight="1">
      <c r="B94" s="1096"/>
      <c r="C94" s="848"/>
      <c r="D94" s="810"/>
      <c r="E94" s="814"/>
      <c r="F94" s="769"/>
      <c r="G94" s="769"/>
      <c r="H94" s="769"/>
      <c r="I94" s="769"/>
      <c r="J94" s="769"/>
      <c r="K94" s="769"/>
      <c r="L94" s="769"/>
      <c r="M94" s="769"/>
      <c r="N94" s="769"/>
      <c r="O94" s="769"/>
      <c r="P94" s="769"/>
      <c r="Q94" s="769"/>
      <c r="R94" s="760"/>
      <c r="S94" s="760"/>
      <c r="T94" s="760"/>
      <c r="U94" s="760"/>
      <c r="V94" s="1168"/>
      <c r="W94" s="1168"/>
      <c r="X94" s="1168"/>
      <c r="Y94" s="1168"/>
      <c r="Z94" s="810"/>
      <c r="AA94" s="760" t="s">
        <v>571</v>
      </c>
      <c r="AB94" s="580" t="s">
        <v>572</v>
      </c>
      <c r="AC94" s="580" t="s">
        <v>573</v>
      </c>
      <c r="AD94" s="580" t="s">
        <v>173</v>
      </c>
      <c r="AE94" s="580">
        <v>15</v>
      </c>
      <c r="AF94" s="621">
        <v>0.93333333333333335</v>
      </c>
      <c r="AG94" s="672">
        <v>3.5000000000000003E-2</v>
      </c>
      <c r="AH94" s="672">
        <v>3.5000000000000003E-2</v>
      </c>
    </row>
    <row r="95" spans="2:34" ht="60" customHeight="1" thickBot="1">
      <c r="B95" s="1096"/>
      <c r="C95" s="848"/>
      <c r="D95" s="810"/>
      <c r="E95" s="814"/>
      <c r="F95" s="769"/>
      <c r="G95" s="769"/>
      <c r="H95" s="769"/>
      <c r="I95" s="769"/>
      <c r="J95" s="769"/>
      <c r="K95" s="769"/>
      <c r="L95" s="769"/>
      <c r="M95" s="769"/>
      <c r="N95" s="769"/>
      <c r="O95" s="769"/>
      <c r="P95" s="769"/>
      <c r="Q95" s="769"/>
      <c r="R95" s="488"/>
      <c r="S95" s="488"/>
      <c r="T95" s="488"/>
      <c r="U95" s="760"/>
      <c r="V95" s="1168"/>
      <c r="W95" s="1168"/>
      <c r="X95" s="1168"/>
      <c r="Y95" s="1168"/>
      <c r="Z95" s="810"/>
      <c r="AA95" s="760"/>
      <c r="AB95" s="580" t="s">
        <v>574</v>
      </c>
      <c r="AC95" s="580" t="s">
        <v>575</v>
      </c>
      <c r="AD95" s="580" t="s">
        <v>173</v>
      </c>
      <c r="AE95" s="580">
        <v>110</v>
      </c>
      <c r="AF95" s="621">
        <v>0.83636363636363642</v>
      </c>
      <c r="AG95" s="665">
        <v>0.03</v>
      </c>
      <c r="AH95" s="666">
        <v>0.03</v>
      </c>
    </row>
    <row r="96" spans="2:34" ht="120">
      <c r="B96" s="1096"/>
      <c r="C96" s="848"/>
      <c r="D96" s="810"/>
      <c r="E96" s="814"/>
      <c r="F96" s="769"/>
      <c r="G96" s="769"/>
      <c r="H96" s="769"/>
      <c r="I96" s="769"/>
      <c r="J96" s="769"/>
      <c r="K96" s="769"/>
      <c r="L96" s="769"/>
      <c r="M96" s="769"/>
      <c r="N96" s="769"/>
      <c r="O96" s="769"/>
      <c r="P96" s="769"/>
      <c r="Q96" s="769"/>
      <c r="R96" s="488" t="s">
        <v>576</v>
      </c>
      <c r="S96" s="488" t="s">
        <v>577</v>
      </c>
      <c r="T96" s="488" t="s">
        <v>578</v>
      </c>
      <c r="U96" s="760"/>
      <c r="V96" s="1168"/>
      <c r="W96" s="1168"/>
      <c r="X96" s="1168"/>
      <c r="Y96" s="1168"/>
      <c r="Z96" s="458" t="s">
        <v>83</v>
      </c>
      <c r="AA96" s="458" t="s">
        <v>579</v>
      </c>
      <c r="AB96" s="488" t="s">
        <v>580</v>
      </c>
      <c r="AC96" s="488" t="s">
        <v>581</v>
      </c>
      <c r="AD96" s="488" t="s">
        <v>196</v>
      </c>
      <c r="AE96" s="488">
        <v>100</v>
      </c>
      <c r="AF96" s="620">
        <v>1</v>
      </c>
      <c r="AG96" s="643" t="s">
        <v>737</v>
      </c>
      <c r="AH96" s="644" t="s">
        <v>737</v>
      </c>
    </row>
    <row r="97" spans="2:34" ht="105" customHeight="1">
      <c r="B97" s="1096"/>
      <c r="C97" s="848"/>
      <c r="D97" s="810"/>
      <c r="E97" s="814"/>
      <c r="F97" s="769"/>
      <c r="G97" s="769"/>
      <c r="H97" s="769"/>
      <c r="I97" s="769"/>
      <c r="J97" s="769"/>
      <c r="K97" s="769"/>
      <c r="L97" s="769"/>
      <c r="M97" s="769"/>
      <c r="N97" s="769"/>
      <c r="O97" s="769"/>
      <c r="P97" s="769"/>
      <c r="Q97" s="769"/>
      <c r="R97" s="488" t="s">
        <v>582</v>
      </c>
      <c r="S97" s="488" t="s">
        <v>583</v>
      </c>
      <c r="T97" s="488" t="s">
        <v>584</v>
      </c>
      <c r="U97" s="488" t="s">
        <v>585</v>
      </c>
      <c r="V97" s="458" t="s">
        <v>84</v>
      </c>
      <c r="W97" s="458" t="s">
        <v>586</v>
      </c>
      <c r="X97" s="458" t="s">
        <v>167</v>
      </c>
      <c r="Y97" s="458" t="s">
        <v>587</v>
      </c>
      <c r="Z97" s="458" t="s">
        <v>85</v>
      </c>
      <c r="AA97" s="488" t="s">
        <v>588</v>
      </c>
      <c r="AB97" s="488" t="s">
        <v>589</v>
      </c>
      <c r="AC97" s="488" t="s">
        <v>590</v>
      </c>
      <c r="AD97" s="488" t="s">
        <v>173</v>
      </c>
      <c r="AE97" s="582">
        <v>12170</v>
      </c>
      <c r="AF97" s="620">
        <v>0.82128184059161913</v>
      </c>
      <c r="AG97" s="665">
        <v>0.09</v>
      </c>
      <c r="AH97" s="666">
        <v>0.09</v>
      </c>
    </row>
    <row r="98" spans="2:34" ht="60" customHeight="1">
      <c r="B98" s="1096"/>
      <c r="C98" s="848"/>
      <c r="D98" s="810"/>
      <c r="E98" s="810" t="s">
        <v>86</v>
      </c>
      <c r="F98" s="769"/>
      <c r="G98" s="769"/>
      <c r="H98" s="769"/>
      <c r="I98" s="769"/>
      <c r="J98" s="769"/>
      <c r="K98" s="769"/>
      <c r="L98" s="769"/>
      <c r="M98" s="769"/>
      <c r="N98" s="769"/>
      <c r="O98" s="769" t="s">
        <v>160</v>
      </c>
      <c r="P98" s="769"/>
      <c r="Q98" s="769"/>
      <c r="R98" s="760" t="s">
        <v>592</v>
      </c>
      <c r="S98" s="1167" t="s">
        <v>593</v>
      </c>
      <c r="T98" s="1167" t="s">
        <v>594</v>
      </c>
      <c r="U98" s="1167" t="s">
        <v>595</v>
      </c>
      <c r="V98" s="760" t="s">
        <v>87</v>
      </c>
      <c r="W98" s="760" t="s">
        <v>596</v>
      </c>
      <c r="X98" s="760" t="s">
        <v>167</v>
      </c>
      <c r="Y98" s="760" t="s">
        <v>597</v>
      </c>
      <c r="Z98" s="488" t="s">
        <v>88</v>
      </c>
      <c r="AA98" s="488" t="s">
        <v>598</v>
      </c>
      <c r="AB98" s="488" t="s">
        <v>599</v>
      </c>
      <c r="AC98" s="580" t="s">
        <v>600</v>
      </c>
      <c r="AD98" s="580" t="s">
        <v>173</v>
      </c>
      <c r="AE98" s="580">
        <v>110</v>
      </c>
      <c r="AF98" s="621">
        <v>0.40899999999999997</v>
      </c>
      <c r="AG98" s="665">
        <v>0.3</v>
      </c>
      <c r="AH98" s="666">
        <v>0.28999999999999998</v>
      </c>
    </row>
    <row r="99" spans="2:34" ht="135" customHeight="1">
      <c r="B99" s="1096"/>
      <c r="C99" s="848"/>
      <c r="D99" s="810"/>
      <c r="E99" s="814"/>
      <c r="F99" s="814"/>
      <c r="G99" s="814"/>
      <c r="H99" s="814"/>
      <c r="I99" s="814"/>
      <c r="J99" s="814"/>
      <c r="K99" s="814"/>
      <c r="L99" s="814"/>
      <c r="M99" s="814"/>
      <c r="N99" s="814"/>
      <c r="O99" s="814"/>
      <c r="P99" s="814"/>
      <c r="Q99" s="814"/>
      <c r="R99" s="1166"/>
      <c r="S99" s="1166"/>
      <c r="T99" s="1166"/>
      <c r="U99" s="1166"/>
      <c r="V99" s="1168"/>
      <c r="W99" s="1168"/>
      <c r="X99" s="1168"/>
      <c r="Y99" s="1168"/>
      <c r="Z99" s="1170" t="s">
        <v>89</v>
      </c>
      <c r="AA99" s="488" t="s">
        <v>601</v>
      </c>
      <c r="AB99" s="488" t="s">
        <v>682</v>
      </c>
      <c r="AC99" s="580" t="s">
        <v>683</v>
      </c>
      <c r="AD99" s="583" t="s">
        <v>196</v>
      </c>
      <c r="AE99" s="584">
        <v>1</v>
      </c>
      <c r="AF99" s="622">
        <v>0.35</v>
      </c>
      <c r="AG99" s="665">
        <v>0.1</v>
      </c>
      <c r="AH99" s="665">
        <v>0.1</v>
      </c>
    </row>
    <row r="100" spans="2:34" ht="165" customHeight="1">
      <c r="B100" s="1096"/>
      <c r="C100" s="848"/>
      <c r="D100" s="810"/>
      <c r="E100" s="814"/>
      <c r="F100" s="814"/>
      <c r="G100" s="814"/>
      <c r="H100" s="814"/>
      <c r="I100" s="814"/>
      <c r="J100" s="814"/>
      <c r="K100" s="814"/>
      <c r="L100" s="814"/>
      <c r="M100" s="814"/>
      <c r="N100" s="814"/>
      <c r="O100" s="814"/>
      <c r="P100" s="814"/>
      <c r="Q100" s="814"/>
      <c r="R100" s="1166"/>
      <c r="S100" s="1166"/>
      <c r="T100" s="1166"/>
      <c r="U100" s="1166"/>
      <c r="V100" s="1168"/>
      <c r="W100" s="1168"/>
      <c r="X100" s="1168"/>
      <c r="Y100" s="1168"/>
      <c r="Z100" s="1170"/>
      <c r="AA100" s="488" t="s">
        <v>601</v>
      </c>
      <c r="AB100" s="488" t="s">
        <v>684</v>
      </c>
      <c r="AC100" s="580" t="s">
        <v>685</v>
      </c>
      <c r="AD100" s="583" t="s">
        <v>196</v>
      </c>
      <c r="AE100" s="584">
        <v>2</v>
      </c>
      <c r="AF100" s="622">
        <v>0.56499999999999995</v>
      </c>
      <c r="AG100" s="665">
        <v>0.1</v>
      </c>
      <c r="AH100" s="665">
        <v>0.1</v>
      </c>
    </row>
    <row r="101" spans="2:34" ht="150" customHeight="1">
      <c r="B101" s="1096"/>
      <c r="C101" s="848"/>
      <c r="D101" s="810"/>
      <c r="E101" s="814"/>
      <c r="F101" s="814"/>
      <c r="G101" s="814"/>
      <c r="H101" s="814"/>
      <c r="I101" s="814"/>
      <c r="J101" s="814"/>
      <c r="K101" s="814"/>
      <c r="L101" s="814"/>
      <c r="M101" s="814"/>
      <c r="N101" s="814"/>
      <c r="O101" s="814"/>
      <c r="P101" s="814"/>
      <c r="Q101" s="814"/>
      <c r="R101" s="1166"/>
      <c r="S101" s="1166"/>
      <c r="T101" s="1166"/>
      <c r="U101" s="1166"/>
      <c r="V101" s="1168"/>
      <c r="W101" s="1168"/>
      <c r="X101" s="1168"/>
      <c r="Y101" s="1168"/>
      <c r="Z101" s="583" t="s">
        <v>90</v>
      </c>
      <c r="AA101" s="488" t="s">
        <v>605</v>
      </c>
      <c r="AB101" s="488" t="s">
        <v>606</v>
      </c>
      <c r="AC101" s="580" t="s">
        <v>607</v>
      </c>
      <c r="AD101" s="583" t="s">
        <v>173</v>
      </c>
      <c r="AE101" s="583">
        <v>100</v>
      </c>
      <c r="AF101" s="622">
        <v>0.51844000000000001</v>
      </c>
      <c r="AG101" s="665">
        <v>0.1</v>
      </c>
      <c r="AH101" s="665">
        <v>0.1</v>
      </c>
    </row>
    <row r="102" spans="2:34" ht="150" customHeight="1">
      <c r="B102" s="1096"/>
      <c r="C102" s="848"/>
      <c r="D102" s="810"/>
      <c r="E102" s="814"/>
      <c r="F102" s="814"/>
      <c r="G102" s="814"/>
      <c r="H102" s="814"/>
      <c r="I102" s="814"/>
      <c r="J102" s="814"/>
      <c r="K102" s="814"/>
      <c r="L102" s="814"/>
      <c r="M102" s="814"/>
      <c r="N102" s="814"/>
      <c r="O102" s="814"/>
      <c r="P102" s="814"/>
      <c r="Q102" s="814"/>
      <c r="R102" s="1166"/>
      <c r="S102" s="1166"/>
      <c r="T102" s="1166"/>
      <c r="U102" s="1166"/>
      <c r="V102" s="1168"/>
      <c r="W102" s="1168"/>
      <c r="X102" s="1168"/>
      <c r="Y102" s="1168"/>
      <c r="Z102" s="583" t="s">
        <v>608</v>
      </c>
      <c r="AA102" s="488" t="s">
        <v>605</v>
      </c>
      <c r="AB102" s="488" t="s">
        <v>609</v>
      </c>
      <c r="AC102" s="580" t="s">
        <v>610</v>
      </c>
      <c r="AD102" s="583" t="s">
        <v>196</v>
      </c>
      <c r="AE102" s="583">
        <v>100</v>
      </c>
      <c r="AF102" s="622">
        <v>0.59</v>
      </c>
      <c r="AG102" s="665">
        <v>0.1</v>
      </c>
      <c r="AH102" s="665">
        <v>0.1</v>
      </c>
    </row>
    <row r="103" spans="2:34" ht="165" customHeight="1">
      <c r="B103" s="1096"/>
      <c r="C103" s="848"/>
      <c r="D103" s="810"/>
      <c r="E103" s="814"/>
      <c r="F103" s="814"/>
      <c r="G103" s="814"/>
      <c r="H103" s="814"/>
      <c r="I103" s="814"/>
      <c r="J103" s="814"/>
      <c r="K103" s="814"/>
      <c r="L103" s="814"/>
      <c r="M103" s="814"/>
      <c r="N103" s="814"/>
      <c r="O103" s="814"/>
      <c r="P103" s="814"/>
      <c r="Q103" s="814"/>
      <c r="R103" s="1166"/>
      <c r="S103" s="1166"/>
      <c r="T103" s="1166"/>
      <c r="U103" s="1166"/>
      <c r="V103" s="1168"/>
      <c r="W103" s="1168"/>
      <c r="X103" s="1168"/>
      <c r="Y103" s="1168"/>
      <c r="Z103" s="1170" t="s">
        <v>91</v>
      </c>
      <c r="AA103" s="488" t="s">
        <v>611</v>
      </c>
      <c r="AB103" s="488" t="s">
        <v>612</v>
      </c>
      <c r="AC103" s="580" t="s">
        <v>686</v>
      </c>
      <c r="AD103" s="583" t="s">
        <v>196</v>
      </c>
      <c r="AE103" s="583">
        <v>100</v>
      </c>
      <c r="AF103" s="622">
        <v>0.46329999999999999</v>
      </c>
      <c r="AG103" s="665">
        <v>0.1</v>
      </c>
      <c r="AH103" s="665">
        <v>0.1</v>
      </c>
    </row>
    <row r="104" spans="2:34" ht="122.25" customHeight="1">
      <c r="B104" s="1096"/>
      <c r="C104" s="848"/>
      <c r="D104" s="810"/>
      <c r="E104" s="814"/>
      <c r="F104" s="814"/>
      <c r="G104" s="814"/>
      <c r="H104" s="814"/>
      <c r="I104" s="814"/>
      <c r="J104" s="814"/>
      <c r="K104" s="814"/>
      <c r="L104" s="814"/>
      <c r="M104" s="814"/>
      <c r="N104" s="814"/>
      <c r="O104" s="814"/>
      <c r="P104" s="814"/>
      <c r="Q104" s="814"/>
      <c r="R104" s="1166"/>
      <c r="S104" s="1166"/>
      <c r="T104" s="1166"/>
      <c r="U104" s="1166"/>
      <c r="V104" s="1168"/>
      <c r="W104" s="1168"/>
      <c r="X104" s="1168"/>
      <c r="Y104" s="1168"/>
      <c r="Z104" s="1170"/>
      <c r="AA104" s="488" t="s">
        <v>611</v>
      </c>
      <c r="AB104" s="488" t="s">
        <v>614</v>
      </c>
      <c r="AC104" s="580" t="s">
        <v>687</v>
      </c>
      <c r="AD104" s="583" t="s">
        <v>196</v>
      </c>
      <c r="AE104" s="583">
        <v>100</v>
      </c>
      <c r="AF104" s="622">
        <v>0.62919999999999998</v>
      </c>
      <c r="AG104" s="665">
        <v>0.1</v>
      </c>
      <c r="AH104" s="665">
        <v>0.1</v>
      </c>
    </row>
    <row r="105" spans="2:34" ht="75" customHeight="1">
      <c r="B105" s="1096"/>
      <c r="C105" s="848"/>
      <c r="D105" s="810"/>
      <c r="E105" s="814"/>
      <c r="F105" s="814"/>
      <c r="G105" s="814"/>
      <c r="H105" s="814"/>
      <c r="I105" s="814"/>
      <c r="J105" s="814"/>
      <c r="K105" s="814"/>
      <c r="L105" s="814"/>
      <c r="M105" s="814"/>
      <c r="N105" s="814"/>
      <c r="O105" s="814"/>
      <c r="P105" s="814"/>
      <c r="Q105" s="814"/>
      <c r="R105" s="1166"/>
      <c r="S105" s="1166"/>
      <c r="T105" s="1166"/>
      <c r="U105" s="1166"/>
      <c r="V105" s="1168"/>
      <c r="W105" s="1168"/>
      <c r="X105" s="1168"/>
      <c r="Y105" s="1168"/>
      <c r="Z105" s="1170" t="s">
        <v>92</v>
      </c>
      <c r="AA105" s="488" t="s">
        <v>616</v>
      </c>
      <c r="AB105" s="488" t="s">
        <v>617</v>
      </c>
      <c r="AC105" s="580" t="s">
        <v>618</v>
      </c>
      <c r="AD105" s="488" t="s">
        <v>196</v>
      </c>
      <c r="AE105" s="488">
        <v>100</v>
      </c>
      <c r="AF105" s="620">
        <v>0.54065999999999992</v>
      </c>
      <c r="AG105" s="665">
        <v>0.1</v>
      </c>
      <c r="AH105" s="665">
        <v>0.1</v>
      </c>
    </row>
    <row r="106" spans="2:34" ht="90" customHeight="1">
      <c r="B106" s="1096"/>
      <c r="C106" s="848"/>
      <c r="D106" s="810"/>
      <c r="E106" s="814"/>
      <c r="F106" s="814"/>
      <c r="G106" s="814"/>
      <c r="H106" s="814"/>
      <c r="I106" s="814"/>
      <c r="J106" s="814"/>
      <c r="K106" s="814"/>
      <c r="L106" s="814"/>
      <c r="M106" s="814"/>
      <c r="N106" s="814"/>
      <c r="O106" s="814"/>
      <c r="P106" s="814"/>
      <c r="Q106" s="814"/>
      <c r="R106" s="1166"/>
      <c r="S106" s="1166"/>
      <c r="T106" s="1166"/>
      <c r="U106" s="1166"/>
      <c r="V106" s="1168"/>
      <c r="W106" s="1168"/>
      <c r="X106" s="1168"/>
      <c r="Y106" s="1168"/>
      <c r="Z106" s="1170"/>
      <c r="AA106" s="488" t="s">
        <v>616</v>
      </c>
      <c r="AB106" s="488" t="s">
        <v>619</v>
      </c>
      <c r="AC106" s="580" t="s">
        <v>620</v>
      </c>
      <c r="AD106" s="488" t="s">
        <v>196</v>
      </c>
      <c r="AE106" s="488">
        <v>100</v>
      </c>
      <c r="AF106" s="620">
        <v>0.72</v>
      </c>
      <c r="AG106" s="665">
        <v>0.1</v>
      </c>
      <c r="AH106" s="665">
        <v>0.1</v>
      </c>
    </row>
    <row r="107" spans="2:34" ht="120" customHeight="1">
      <c r="B107" s="1096"/>
      <c r="C107" s="848"/>
      <c r="D107" s="810"/>
      <c r="E107" s="814"/>
      <c r="F107" s="814"/>
      <c r="G107" s="814"/>
      <c r="H107" s="814"/>
      <c r="I107" s="814"/>
      <c r="J107" s="814"/>
      <c r="K107" s="814"/>
      <c r="L107" s="814"/>
      <c r="M107" s="814"/>
      <c r="N107" s="814"/>
      <c r="O107" s="814"/>
      <c r="P107" s="814"/>
      <c r="Q107" s="814"/>
      <c r="R107" s="1166"/>
      <c r="S107" s="1166"/>
      <c r="T107" s="1166"/>
      <c r="U107" s="1166"/>
      <c r="V107" s="1168"/>
      <c r="W107" s="1168"/>
      <c r="X107" s="1168"/>
      <c r="Y107" s="1168"/>
      <c r="Z107" s="583" t="s">
        <v>93</v>
      </c>
      <c r="AA107" s="488" t="s">
        <v>621</v>
      </c>
      <c r="AB107" s="488" t="s">
        <v>622</v>
      </c>
      <c r="AC107" s="580" t="s">
        <v>623</v>
      </c>
      <c r="AD107" s="488" t="s">
        <v>173</v>
      </c>
      <c r="AE107" s="488">
        <v>60</v>
      </c>
      <c r="AF107" s="620">
        <v>0.8</v>
      </c>
      <c r="AG107" s="665">
        <v>0.1</v>
      </c>
      <c r="AH107" s="665">
        <v>0.1</v>
      </c>
    </row>
    <row r="108" spans="2:34" ht="75" customHeight="1">
      <c r="B108" s="1096"/>
      <c r="C108" s="848"/>
      <c r="D108" s="810"/>
      <c r="E108" s="814"/>
      <c r="F108" s="814"/>
      <c r="G108" s="814"/>
      <c r="H108" s="814"/>
      <c r="I108" s="814"/>
      <c r="J108" s="814"/>
      <c r="K108" s="814"/>
      <c r="L108" s="814"/>
      <c r="M108" s="814"/>
      <c r="N108" s="814"/>
      <c r="O108" s="814"/>
      <c r="P108" s="814"/>
      <c r="Q108" s="814"/>
      <c r="R108" s="1166"/>
      <c r="S108" s="1166"/>
      <c r="T108" s="1166"/>
      <c r="U108" s="1166"/>
      <c r="V108" s="1168"/>
      <c r="W108" s="1168"/>
      <c r="X108" s="1168"/>
      <c r="Y108" s="1168"/>
      <c r="Z108" s="488" t="s">
        <v>94</v>
      </c>
      <c r="AA108" s="488" t="s">
        <v>624</v>
      </c>
      <c r="AB108" s="488" t="s">
        <v>625</v>
      </c>
      <c r="AC108" s="488" t="s">
        <v>626</v>
      </c>
      <c r="AD108" s="488" t="s">
        <v>173</v>
      </c>
      <c r="AE108" s="488">
        <v>10</v>
      </c>
      <c r="AF108" s="620">
        <v>0.8</v>
      </c>
      <c r="AG108" s="665">
        <v>0.1</v>
      </c>
      <c r="AH108" s="665">
        <v>0.1</v>
      </c>
    </row>
    <row r="109" spans="2:34" ht="90" customHeight="1" thickBot="1">
      <c r="B109" s="1096"/>
      <c r="C109" s="848"/>
      <c r="D109" s="810"/>
      <c r="E109" s="810" t="s">
        <v>95</v>
      </c>
      <c r="F109" s="769"/>
      <c r="G109" s="769"/>
      <c r="H109" s="769"/>
      <c r="I109" s="769"/>
      <c r="J109" s="769"/>
      <c r="K109" s="769"/>
      <c r="L109" s="769"/>
      <c r="M109" s="769"/>
      <c r="N109" s="769"/>
      <c r="O109" s="769" t="s">
        <v>160</v>
      </c>
      <c r="P109" s="769"/>
      <c r="Q109" s="769"/>
      <c r="R109" s="760" t="s">
        <v>627</v>
      </c>
      <c r="S109" s="760" t="s">
        <v>628</v>
      </c>
      <c r="T109" s="760" t="s">
        <v>629</v>
      </c>
      <c r="U109" s="760" t="s">
        <v>630</v>
      </c>
      <c r="V109" s="760" t="s">
        <v>96</v>
      </c>
      <c r="W109" s="760" t="s">
        <v>167</v>
      </c>
      <c r="X109" s="760" t="s">
        <v>631</v>
      </c>
      <c r="Y109" s="760" t="s">
        <v>97</v>
      </c>
      <c r="Z109" s="810" t="s">
        <v>97</v>
      </c>
      <c r="AA109" s="760" t="s">
        <v>632</v>
      </c>
      <c r="AB109" s="760" t="s">
        <v>633</v>
      </c>
      <c r="AC109" s="585" t="s">
        <v>634</v>
      </c>
      <c r="AD109" s="488" t="s">
        <v>173</v>
      </c>
      <c r="AE109" s="488">
        <v>25</v>
      </c>
      <c r="AF109" s="620">
        <v>0.24</v>
      </c>
      <c r="AG109" s="665">
        <v>0.19</v>
      </c>
      <c r="AH109" s="666">
        <v>0.19</v>
      </c>
    </row>
    <row r="110" spans="2:34" ht="60" customHeight="1">
      <c r="B110" s="1096"/>
      <c r="C110" s="848"/>
      <c r="D110" s="810"/>
      <c r="E110" s="810"/>
      <c r="F110" s="769"/>
      <c r="G110" s="769"/>
      <c r="H110" s="769"/>
      <c r="I110" s="769"/>
      <c r="J110" s="769"/>
      <c r="K110" s="769"/>
      <c r="L110" s="769"/>
      <c r="M110" s="769"/>
      <c r="N110" s="769"/>
      <c r="O110" s="769"/>
      <c r="P110" s="769"/>
      <c r="Q110" s="769"/>
      <c r="R110" s="760"/>
      <c r="S110" s="760"/>
      <c r="T110" s="760"/>
      <c r="U110" s="760"/>
      <c r="V110" s="760"/>
      <c r="W110" s="760"/>
      <c r="X110" s="760"/>
      <c r="Y110" s="760"/>
      <c r="Z110" s="810"/>
      <c r="AA110" s="760"/>
      <c r="AB110" s="760"/>
      <c r="AC110" s="585" t="s">
        <v>635</v>
      </c>
      <c r="AD110" s="488" t="s">
        <v>173</v>
      </c>
      <c r="AE110" s="488">
        <v>25</v>
      </c>
      <c r="AF110" s="620">
        <v>1</v>
      </c>
      <c r="AG110" s="643" t="s">
        <v>737</v>
      </c>
      <c r="AH110" s="644" t="s">
        <v>737</v>
      </c>
    </row>
    <row r="111" spans="2:34" ht="100.5" customHeight="1">
      <c r="B111" s="1096"/>
      <c r="C111" s="848"/>
      <c r="D111" s="810"/>
      <c r="E111" s="810"/>
      <c r="F111" s="769"/>
      <c r="G111" s="769" t="s">
        <v>160</v>
      </c>
      <c r="H111" s="769" t="s">
        <v>160</v>
      </c>
      <c r="I111" s="769" t="s">
        <v>160</v>
      </c>
      <c r="J111" s="769"/>
      <c r="K111" s="769"/>
      <c r="L111" s="769"/>
      <c r="M111" s="769"/>
      <c r="N111" s="769"/>
      <c r="O111" s="769"/>
      <c r="P111" s="769"/>
      <c r="Q111" s="769"/>
      <c r="R111" s="585" t="s">
        <v>636</v>
      </c>
      <c r="S111" s="488" t="s">
        <v>637</v>
      </c>
      <c r="T111" s="488" t="s">
        <v>638</v>
      </c>
      <c r="U111" s="585" t="s">
        <v>639</v>
      </c>
      <c r="V111" s="760" t="s">
        <v>98</v>
      </c>
      <c r="W111" s="760" t="s">
        <v>640</v>
      </c>
      <c r="X111" s="760" t="s">
        <v>167</v>
      </c>
      <c r="Y111" s="760" t="s">
        <v>641</v>
      </c>
      <c r="Z111" s="810" t="s">
        <v>99</v>
      </c>
      <c r="AA111" s="488" t="s">
        <v>642</v>
      </c>
      <c r="AB111" s="488" t="s">
        <v>643</v>
      </c>
      <c r="AC111" s="488" t="s">
        <v>644</v>
      </c>
      <c r="AD111" s="488" t="s">
        <v>173</v>
      </c>
      <c r="AE111" s="488">
        <v>1</v>
      </c>
      <c r="AF111" s="620">
        <v>0.7</v>
      </c>
      <c r="AG111" s="665">
        <v>0.15</v>
      </c>
      <c r="AH111" s="666">
        <v>0.15</v>
      </c>
    </row>
    <row r="112" spans="2:34" ht="109.5" customHeight="1">
      <c r="B112" s="1096"/>
      <c r="C112" s="848"/>
      <c r="D112" s="810"/>
      <c r="E112" s="810"/>
      <c r="F112" s="769"/>
      <c r="G112" s="769"/>
      <c r="H112" s="769"/>
      <c r="I112" s="769"/>
      <c r="J112" s="769"/>
      <c r="K112" s="769"/>
      <c r="L112" s="769"/>
      <c r="M112" s="769"/>
      <c r="N112" s="769"/>
      <c r="O112" s="769"/>
      <c r="P112" s="769"/>
      <c r="Q112" s="769"/>
      <c r="R112" s="585" t="s">
        <v>646</v>
      </c>
      <c r="S112" s="488" t="s">
        <v>647</v>
      </c>
      <c r="T112" s="488" t="s">
        <v>648</v>
      </c>
      <c r="U112" s="585" t="s">
        <v>649</v>
      </c>
      <c r="V112" s="760"/>
      <c r="W112" s="760"/>
      <c r="X112" s="760"/>
      <c r="Y112" s="760"/>
      <c r="Z112" s="810"/>
      <c r="AA112" s="488" t="s">
        <v>650</v>
      </c>
      <c r="AB112" s="488" t="s">
        <v>651</v>
      </c>
      <c r="AC112" s="488" t="s">
        <v>652</v>
      </c>
      <c r="AD112" s="488" t="s">
        <v>173</v>
      </c>
      <c r="AE112" s="488">
        <v>1</v>
      </c>
      <c r="AF112" s="620">
        <v>0</v>
      </c>
      <c r="AG112" s="665">
        <v>0.5</v>
      </c>
      <c r="AH112" s="666">
        <v>0.5</v>
      </c>
    </row>
    <row r="113" spans="1:34" ht="77.25" customHeight="1">
      <c r="B113" s="1096"/>
      <c r="C113" s="848"/>
      <c r="D113" s="810"/>
      <c r="E113" s="814"/>
      <c r="F113" s="769"/>
      <c r="G113" s="769"/>
      <c r="H113" s="769"/>
      <c r="I113" s="769"/>
      <c r="J113" s="769"/>
      <c r="K113" s="769"/>
      <c r="L113" s="769"/>
      <c r="M113" s="769"/>
      <c r="N113" s="769"/>
      <c r="O113" s="769"/>
      <c r="P113" s="769"/>
      <c r="Q113" s="769"/>
      <c r="R113" s="585" t="s">
        <v>653</v>
      </c>
      <c r="S113" s="488" t="s">
        <v>654</v>
      </c>
      <c r="T113" s="488" t="s">
        <v>655</v>
      </c>
      <c r="U113" s="488" t="s">
        <v>656</v>
      </c>
      <c r="V113" s="760"/>
      <c r="W113" s="760"/>
      <c r="X113" s="760"/>
      <c r="Y113" s="760"/>
      <c r="Z113" s="810"/>
      <c r="AA113" s="585" t="s">
        <v>657</v>
      </c>
      <c r="AB113" s="488" t="s">
        <v>658</v>
      </c>
      <c r="AC113" s="488" t="s">
        <v>659</v>
      </c>
      <c r="AD113" s="488" t="s">
        <v>173</v>
      </c>
      <c r="AE113" s="488">
        <v>1</v>
      </c>
      <c r="AF113" s="620">
        <v>0.25</v>
      </c>
      <c r="AG113" s="665">
        <v>0.25</v>
      </c>
      <c r="AH113" s="666">
        <v>0.5</v>
      </c>
    </row>
    <row r="114" spans="1:34" ht="120" customHeight="1">
      <c r="B114" s="1096"/>
      <c r="C114" s="848"/>
      <c r="D114" s="810"/>
      <c r="E114" s="810" t="s">
        <v>100</v>
      </c>
      <c r="F114" s="769"/>
      <c r="G114" s="769"/>
      <c r="H114" s="769"/>
      <c r="I114" s="769"/>
      <c r="J114" s="769"/>
      <c r="K114" s="769"/>
      <c r="L114" s="769"/>
      <c r="M114" s="769"/>
      <c r="N114" s="769"/>
      <c r="O114" s="769"/>
      <c r="P114" s="769"/>
      <c r="Q114" s="769" t="s">
        <v>160</v>
      </c>
      <c r="R114" s="760" t="s">
        <v>660</v>
      </c>
      <c r="S114" s="760" t="s">
        <v>661</v>
      </c>
      <c r="T114" s="760" t="s">
        <v>662</v>
      </c>
      <c r="U114" s="760" t="s">
        <v>663</v>
      </c>
      <c r="V114" s="760" t="s">
        <v>100</v>
      </c>
      <c r="W114" s="760" t="s">
        <v>640</v>
      </c>
      <c r="X114" s="760" t="s">
        <v>167</v>
      </c>
      <c r="Y114" s="760" t="s">
        <v>641</v>
      </c>
      <c r="Z114" s="810" t="s">
        <v>101</v>
      </c>
      <c r="AA114" s="760" t="s">
        <v>664</v>
      </c>
      <c r="AB114" s="488" t="s">
        <v>665</v>
      </c>
      <c r="AC114" s="488" t="s">
        <v>666</v>
      </c>
      <c r="AD114" s="488" t="s">
        <v>667</v>
      </c>
      <c r="AE114" s="488">
        <v>1</v>
      </c>
      <c r="AF114" s="620">
        <v>0.5</v>
      </c>
      <c r="AG114" s="665">
        <v>0.25</v>
      </c>
      <c r="AH114" s="666">
        <v>0.25</v>
      </c>
    </row>
    <row r="115" spans="1:34" ht="60" hidden="1" customHeight="1">
      <c r="B115" s="1096"/>
      <c r="C115" s="848"/>
      <c r="D115" s="810"/>
      <c r="E115" s="810"/>
      <c r="F115" s="769"/>
      <c r="G115" s="769"/>
      <c r="H115" s="769"/>
      <c r="I115" s="769"/>
      <c r="J115" s="769"/>
      <c r="K115" s="769"/>
      <c r="L115" s="769"/>
      <c r="M115" s="769"/>
      <c r="N115" s="769"/>
      <c r="O115" s="769"/>
      <c r="P115" s="769"/>
      <c r="Q115" s="769"/>
      <c r="R115" s="760"/>
      <c r="S115" s="760"/>
      <c r="T115" s="760"/>
      <c r="U115" s="760"/>
      <c r="V115" s="760"/>
      <c r="W115" s="760"/>
      <c r="X115" s="760"/>
      <c r="Y115" s="760"/>
      <c r="Z115" s="810"/>
      <c r="AA115" s="760"/>
      <c r="AB115" s="488" t="s">
        <v>669</v>
      </c>
      <c r="AC115" s="488" t="s">
        <v>670</v>
      </c>
      <c r="AD115" s="488" t="s">
        <v>667</v>
      </c>
      <c r="AE115" s="488">
        <v>1</v>
      </c>
      <c r="AF115" s="620">
        <v>0.69</v>
      </c>
      <c r="AG115" s="665">
        <v>0.25</v>
      </c>
      <c r="AH115" s="666">
        <v>0.25</v>
      </c>
    </row>
    <row r="116" spans="1:34" ht="75" customHeight="1">
      <c r="B116" s="1096"/>
      <c r="C116" s="848"/>
      <c r="D116" s="810"/>
      <c r="E116" s="810"/>
      <c r="F116" s="769"/>
      <c r="G116" s="769"/>
      <c r="H116" s="769"/>
      <c r="I116" s="769"/>
      <c r="J116" s="769"/>
      <c r="K116" s="769"/>
      <c r="L116" s="769"/>
      <c r="M116" s="769"/>
      <c r="N116" s="769"/>
      <c r="O116" s="769"/>
      <c r="P116" s="769"/>
      <c r="Q116" s="769"/>
      <c r="R116" s="760"/>
      <c r="S116" s="760"/>
      <c r="T116" s="760"/>
      <c r="U116" s="760"/>
      <c r="V116" s="760"/>
      <c r="W116" s="760" t="s">
        <v>671</v>
      </c>
      <c r="X116" s="760" t="s">
        <v>167</v>
      </c>
      <c r="Y116" s="760" t="s">
        <v>672</v>
      </c>
      <c r="Z116" s="810"/>
      <c r="AA116" s="760"/>
      <c r="AB116" s="488" t="s">
        <v>673</v>
      </c>
      <c r="AC116" s="488" t="s">
        <v>674</v>
      </c>
      <c r="AD116" s="488" t="s">
        <v>667</v>
      </c>
      <c r="AE116" s="488">
        <v>3</v>
      </c>
      <c r="AF116" s="620">
        <v>0.5</v>
      </c>
      <c r="AG116" s="665">
        <v>0.25</v>
      </c>
      <c r="AH116" s="666">
        <v>0.25</v>
      </c>
    </row>
    <row r="117" spans="1:34" ht="45" customHeight="1">
      <c r="B117" s="1096"/>
      <c r="C117" s="848"/>
      <c r="D117" s="810"/>
      <c r="E117" s="810"/>
      <c r="F117" s="769"/>
      <c r="G117" s="769"/>
      <c r="H117" s="769"/>
      <c r="I117" s="769"/>
      <c r="J117" s="769"/>
      <c r="K117" s="769"/>
      <c r="L117" s="769"/>
      <c r="M117" s="769"/>
      <c r="N117" s="769"/>
      <c r="O117" s="769"/>
      <c r="P117" s="769"/>
      <c r="Q117" s="769"/>
      <c r="R117" s="760"/>
      <c r="S117" s="760"/>
      <c r="T117" s="760"/>
      <c r="U117" s="760"/>
      <c r="V117" s="760"/>
      <c r="W117" s="760"/>
      <c r="X117" s="760"/>
      <c r="Y117" s="760"/>
      <c r="Z117" s="810"/>
      <c r="AA117" s="760"/>
      <c r="AB117" s="488" t="s">
        <v>675</v>
      </c>
      <c r="AC117" s="488" t="s">
        <v>676</v>
      </c>
      <c r="AD117" s="488" t="s">
        <v>667</v>
      </c>
      <c r="AE117" s="488">
        <v>3</v>
      </c>
      <c r="AF117" s="620">
        <v>0.44666666666666671</v>
      </c>
      <c r="AG117" s="673">
        <v>0.27500000000000002</v>
      </c>
      <c r="AH117" s="673">
        <v>0.27500000000000002</v>
      </c>
    </row>
    <row r="118" spans="1:34" ht="45" customHeight="1">
      <c r="B118" s="1096"/>
      <c r="C118" s="848"/>
      <c r="D118" s="810"/>
      <c r="E118" s="810"/>
      <c r="F118" s="769"/>
      <c r="G118" s="769"/>
      <c r="H118" s="769"/>
      <c r="I118" s="769"/>
      <c r="J118" s="769"/>
      <c r="K118" s="769"/>
      <c r="L118" s="769"/>
      <c r="M118" s="769"/>
      <c r="N118" s="769"/>
      <c r="O118" s="769"/>
      <c r="P118" s="769"/>
      <c r="Q118" s="769"/>
      <c r="R118" s="760"/>
      <c r="S118" s="760"/>
      <c r="T118" s="760"/>
      <c r="U118" s="760"/>
      <c r="V118" s="760"/>
      <c r="W118" s="760"/>
      <c r="X118" s="760"/>
      <c r="Y118" s="760"/>
      <c r="Z118" s="810"/>
      <c r="AA118" s="760"/>
      <c r="AB118" s="488" t="s">
        <v>677</v>
      </c>
      <c r="AC118" s="488" t="s">
        <v>678</v>
      </c>
      <c r="AD118" s="488" t="s">
        <v>667</v>
      </c>
      <c r="AE118" s="488">
        <v>3</v>
      </c>
      <c r="AF118" s="620">
        <v>0.44666666666666671</v>
      </c>
      <c r="AG118" s="673">
        <v>0.27500000000000002</v>
      </c>
      <c r="AH118" s="673">
        <v>0.27500000000000002</v>
      </c>
    </row>
    <row r="119" spans="1:34" ht="45" customHeight="1" thickBot="1">
      <c r="B119" s="1200"/>
      <c r="C119" s="1202"/>
      <c r="D119" s="1164"/>
      <c r="E119" s="1164"/>
      <c r="F119" s="1165"/>
      <c r="G119" s="1165"/>
      <c r="H119" s="1165"/>
      <c r="I119" s="1165"/>
      <c r="J119" s="1165"/>
      <c r="K119" s="1165"/>
      <c r="L119" s="1165"/>
      <c r="M119" s="1165"/>
      <c r="N119" s="1165"/>
      <c r="O119" s="1165"/>
      <c r="P119" s="1165"/>
      <c r="Q119" s="1165"/>
      <c r="R119" s="1163"/>
      <c r="S119" s="1163"/>
      <c r="T119" s="1163"/>
      <c r="U119" s="1163"/>
      <c r="V119" s="1163"/>
      <c r="W119" s="1163"/>
      <c r="X119" s="1163"/>
      <c r="Y119" s="1163"/>
      <c r="Z119" s="1164"/>
      <c r="AA119" s="1163"/>
      <c r="AB119" s="520" t="s">
        <v>679</v>
      </c>
      <c r="AC119" s="520" t="s">
        <v>680</v>
      </c>
      <c r="AD119" s="520" t="s">
        <v>667</v>
      </c>
      <c r="AE119" s="520">
        <v>3</v>
      </c>
      <c r="AF119" s="623">
        <v>0.44666666666666671</v>
      </c>
      <c r="AG119" s="673">
        <v>0.27500000000000002</v>
      </c>
      <c r="AH119" s="673">
        <v>0.27500000000000002</v>
      </c>
    </row>
    <row r="120" spans="1:34" ht="15">
      <c r="B120" s="533"/>
      <c r="C120" s="533"/>
      <c r="D120" s="533"/>
      <c r="E120" s="533"/>
      <c r="F120" s="533"/>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533"/>
      <c r="AE120" s="533"/>
      <c r="AF120" s="533"/>
      <c r="AG120" s="667"/>
      <c r="AH120" s="667"/>
    </row>
    <row r="121" spans="1:34" ht="15">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row>
    <row r="122" spans="1:34" ht="15.75" thickBo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row>
    <row r="123" spans="1:34" ht="33.75" thickBot="1">
      <c r="A123" s="100"/>
      <c r="B123" s="1157" t="s">
        <v>694</v>
      </c>
      <c r="C123" s="1158"/>
      <c r="D123" s="1158"/>
      <c r="E123" s="1158"/>
      <c r="F123" s="1158"/>
      <c r="G123" s="1158"/>
      <c r="H123" s="1158"/>
      <c r="I123" s="1158"/>
      <c r="J123" s="1158"/>
      <c r="K123" s="1158"/>
      <c r="L123" s="1158"/>
      <c r="M123" s="1158"/>
      <c r="N123" s="1158"/>
      <c r="O123" s="1158"/>
      <c r="P123" s="1158"/>
      <c r="Q123" s="1158"/>
      <c r="R123" s="1158"/>
      <c r="S123" s="1158"/>
      <c r="T123" s="1158"/>
      <c r="U123" s="1158"/>
      <c r="V123" s="1158"/>
      <c r="W123" s="1158"/>
      <c r="X123" s="1158"/>
      <c r="Y123" s="1158"/>
      <c r="Z123" s="1158"/>
      <c r="AA123" s="1158"/>
      <c r="AB123" s="1158"/>
      <c r="AC123" s="1158"/>
      <c r="AD123" s="1158"/>
      <c r="AE123" s="1158"/>
      <c r="AF123" s="1158"/>
      <c r="AG123" s="1158"/>
      <c r="AH123" s="1159"/>
    </row>
    <row r="124" spans="1:34" ht="15" customHeight="1">
      <c r="A124" s="100"/>
      <c r="B124" s="1148" t="s">
        <v>694</v>
      </c>
      <c r="C124" s="1149"/>
      <c r="D124" s="1149"/>
      <c r="E124" s="1149"/>
      <c r="F124" s="1149"/>
      <c r="G124" s="1149"/>
      <c r="H124" s="1149"/>
      <c r="I124" s="1149"/>
      <c r="J124" s="1149"/>
      <c r="K124" s="1149"/>
      <c r="L124" s="1149"/>
      <c r="M124" s="1149"/>
      <c r="N124" s="1149"/>
      <c r="O124" s="1149"/>
      <c r="P124" s="1149"/>
      <c r="Q124" s="1149"/>
      <c r="R124" s="1149"/>
      <c r="S124" s="1149"/>
      <c r="T124" s="1149"/>
      <c r="U124" s="1149"/>
      <c r="V124" s="1149"/>
      <c r="W124" s="1149"/>
      <c r="X124" s="1149"/>
      <c r="Y124" s="1149"/>
      <c r="Z124" s="1150"/>
      <c r="AA124" s="1135" t="s">
        <v>695</v>
      </c>
      <c r="AB124" s="1137" t="s">
        <v>696</v>
      </c>
      <c r="AC124" s="1137" t="s">
        <v>697</v>
      </c>
      <c r="AD124" s="1137" t="s">
        <v>15</v>
      </c>
      <c r="AE124" s="1137" t="s">
        <v>21</v>
      </c>
      <c r="AF124" s="1139" t="s">
        <v>698</v>
      </c>
      <c r="AG124" s="1141" t="s">
        <v>699</v>
      </c>
      <c r="AH124" s="1142"/>
    </row>
    <row r="125" spans="1:34" ht="32.25" customHeight="1">
      <c r="A125" s="100"/>
      <c r="B125" s="1151"/>
      <c r="C125" s="1152"/>
      <c r="D125" s="1152"/>
      <c r="E125" s="1152"/>
      <c r="F125" s="1152"/>
      <c r="G125" s="1152"/>
      <c r="H125" s="1152"/>
      <c r="I125" s="1152"/>
      <c r="J125" s="1152"/>
      <c r="K125" s="1152"/>
      <c r="L125" s="1152"/>
      <c r="M125" s="1152"/>
      <c r="N125" s="1152"/>
      <c r="O125" s="1152"/>
      <c r="P125" s="1152"/>
      <c r="Q125" s="1152"/>
      <c r="R125" s="1152"/>
      <c r="S125" s="1152"/>
      <c r="T125" s="1152"/>
      <c r="U125" s="1152"/>
      <c r="V125" s="1152"/>
      <c r="W125" s="1152"/>
      <c r="X125" s="1152"/>
      <c r="Y125" s="1152"/>
      <c r="Z125" s="1153"/>
      <c r="AA125" s="1136"/>
      <c r="AB125" s="1138"/>
      <c r="AC125" s="1138"/>
      <c r="AD125" s="1138"/>
      <c r="AE125" s="1138"/>
      <c r="AF125" s="1140"/>
      <c r="AG125" s="1143" t="s">
        <v>733</v>
      </c>
      <c r="AH125" s="1144"/>
    </row>
    <row r="126" spans="1:34" ht="27.75" customHeight="1">
      <c r="A126" s="100"/>
      <c r="B126" s="1151"/>
      <c r="C126" s="1152"/>
      <c r="D126" s="1152"/>
      <c r="E126" s="1152"/>
      <c r="F126" s="1152"/>
      <c r="G126" s="1152"/>
      <c r="H126" s="1152"/>
      <c r="I126" s="1152"/>
      <c r="J126" s="1152"/>
      <c r="K126" s="1152"/>
      <c r="L126" s="1152"/>
      <c r="M126" s="1152"/>
      <c r="N126" s="1152"/>
      <c r="O126" s="1152"/>
      <c r="P126" s="1152"/>
      <c r="Q126" s="1152"/>
      <c r="R126" s="1152"/>
      <c r="S126" s="1152"/>
      <c r="T126" s="1152"/>
      <c r="U126" s="1152"/>
      <c r="V126" s="1152"/>
      <c r="W126" s="1152"/>
      <c r="X126" s="1152"/>
      <c r="Y126" s="1152"/>
      <c r="Z126" s="1153"/>
      <c r="AA126" s="1136"/>
      <c r="AB126" s="1138"/>
      <c r="AC126" s="1138"/>
      <c r="AD126" s="1138"/>
      <c r="AE126" s="1138"/>
      <c r="AF126" s="1140"/>
      <c r="AG126" s="563" t="s">
        <v>27</v>
      </c>
      <c r="AH126" s="554" t="s">
        <v>28</v>
      </c>
    </row>
    <row r="127" spans="1:34" ht="32.25" customHeight="1">
      <c r="A127" s="100"/>
      <c r="B127" s="1151"/>
      <c r="C127" s="1152"/>
      <c r="D127" s="1152"/>
      <c r="E127" s="1152"/>
      <c r="F127" s="1152"/>
      <c r="G127" s="1152"/>
      <c r="H127" s="1152"/>
      <c r="I127" s="1152"/>
      <c r="J127" s="1152"/>
      <c r="K127" s="1152"/>
      <c r="L127" s="1152"/>
      <c r="M127" s="1152"/>
      <c r="N127" s="1152"/>
      <c r="O127" s="1152"/>
      <c r="P127" s="1152"/>
      <c r="Q127" s="1152"/>
      <c r="R127" s="1152"/>
      <c r="S127" s="1152"/>
      <c r="T127" s="1152"/>
      <c r="U127" s="1152"/>
      <c r="V127" s="1152"/>
      <c r="W127" s="1152"/>
      <c r="X127" s="1152"/>
      <c r="Y127" s="1152"/>
      <c r="Z127" s="1153"/>
      <c r="AA127" s="555" t="s">
        <v>700</v>
      </c>
      <c r="AB127" s="540" t="s">
        <v>700</v>
      </c>
      <c r="AC127" s="540" t="s">
        <v>701</v>
      </c>
      <c r="AD127" s="544" t="s">
        <v>196</v>
      </c>
      <c r="AE127" s="548">
        <v>1</v>
      </c>
      <c r="AF127" s="560">
        <v>0.62</v>
      </c>
      <c r="AG127" s="564">
        <v>0.19</v>
      </c>
      <c r="AH127" s="564">
        <v>0.19</v>
      </c>
    </row>
    <row r="128" spans="1:34" ht="45">
      <c r="A128" s="100"/>
      <c r="B128" s="1151"/>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c r="W128" s="1152"/>
      <c r="X128" s="1152"/>
      <c r="Y128" s="1152"/>
      <c r="Z128" s="1153"/>
      <c r="AA128" s="1145" t="s">
        <v>702</v>
      </c>
      <c r="AB128" s="542" t="s">
        <v>703</v>
      </c>
      <c r="AC128" s="542" t="s">
        <v>704</v>
      </c>
      <c r="AD128" s="544" t="s">
        <v>196</v>
      </c>
      <c r="AE128" s="548">
        <v>0.9</v>
      </c>
      <c r="AF128" s="561">
        <v>0.46400000000000002</v>
      </c>
      <c r="AG128" s="564">
        <v>0.27</v>
      </c>
      <c r="AH128" s="564">
        <v>0.27</v>
      </c>
    </row>
    <row r="129" spans="1:34" ht="45.75" customHeight="1">
      <c r="A129" s="100"/>
      <c r="B129" s="1151"/>
      <c r="C129" s="1152"/>
      <c r="D129" s="1152"/>
      <c r="E129" s="1152"/>
      <c r="F129" s="1152"/>
      <c r="G129" s="1152"/>
      <c r="H129" s="1152"/>
      <c r="I129" s="1152"/>
      <c r="J129" s="1152"/>
      <c r="K129" s="1152"/>
      <c r="L129" s="1152"/>
      <c r="M129" s="1152"/>
      <c r="N129" s="1152"/>
      <c r="O129" s="1152"/>
      <c r="P129" s="1152"/>
      <c r="Q129" s="1152"/>
      <c r="R129" s="1152"/>
      <c r="S129" s="1152"/>
      <c r="T129" s="1152"/>
      <c r="U129" s="1152"/>
      <c r="V129" s="1152"/>
      <c r="W129" s="1152"/>
      <c r="X129" s="1152"/>
      <c r="Y129" s="1152"/>
      <c r="Z129" s="1153"/>
      <c r="AA129" s="1145"/>
      <c r="AB129" s="543" t="s">
        <v>705</v>
      </c>
      <c r="AC129" s="543" t="s">
        <v>706</v>
      </c>
      <c r="AD129" s="544" t="s">
        <v>196</v>
      </c>
      <c r="AE129" s="548">
        <v>0.8</v>
      </c>
      <c r="AF129" s="561">
        <v>0.48399999999999999</v>
      </c>
      <c r="AG129" s="564">
        <v>0.26</v>
      </c>
      <c r="AH129" s="564">
        <v>0.26</v>
      </c>
    </row>
    <row r="130" spans="1:34" ht="30" customHeight="1">
      <c r="A130" s="100"/>
      <c r="B130" s="1151"/>
      <c r="C130" s="1152"/>
      <c r="D130" s="1152"/>
      <c r="E130" s="1152"/>
      <c r="F130" s="1152"/>
      <c r="G130" s="1152"/>
      <c r="H130" s="1152"/>
      <c r="I130" s="1152"/>
      <c r="J130" s="1152"/>
      <c r="K130" s="1152"/>
      <c r="L130" s="1152"/>
      <c r="M130" s="1152"/>
      <c r="N130" s="1152"/>
      <c r="O130" s="1152"/>
      <c r="P130" s="1152"/>
      <c r="Q130" s="1152"/>
      <c r="R130" s="1152"/>
      <c r="S130" s="1152"/>
      <c r="T130" s="1152"/>
      <c r="U130" s="1152"/>
      <c r="V130" s="1152"/>
      <c r="W130" s="1152"/>
      <c r="X130" s="1152"/>
      <c r="Y130" s="1152"/>
      <c r="Z130" s="1153"/>
      <c r="AA130" s="1145"/>
      <c r="AB130" s="545" t="s">
        <v>707</v>
      </c>
      <c r="AC130" s="542" t="s">
        <v>708</v>
      </c>
      <c r="AD130" s="544" t="s">
        <v>177</v>
      </c>
      <c r="AE130" s="553">
        <v>38</v>
      </c>
      <c r="AF130" s="561">
        <v>0.45</v>
      </c>
      <c r="AG130" s="674">
        <v>0.3</v>
      </c>
      <c r="AH130" s="675">
        <v>0.25</v>
      </c>
    </row>
    <row r="131" spans="1:34" ht="30" customHeight="1">
      <c r="A131" s="100"/>
      <c r="B131" s="1151"/>
      <c r="C131" s="1152"/>
      <c r="D131" s="1152"/>
      <c r="E131" s="1152"/>
      <c r="F131" s="1152"/>
      <c r="G131" s="1152"/>
      <c r="H131" s="1152"/>
      <c r="I131" s="1152"/>
      <c r="J131" s="1152"/>
      <c r="K131" s="1152"/>
      <c r="L131" s="1152"/>
      <c r="M131" s="1152"/>
      <c r="N131" s="1152"/>
      <c r="O131" s="1152"/>
      <c r="P131" s="1152"/>
      <c r="Q131" s="1152"/>
      <c r="R131" s="1152"/>
      <c r="S131" s="1152"/>
      <c r="T131" s="1152"/>
      <c r="U131" s="1152"/>
      <c r="V131" s="1152"/>
      <c r="W131" s="1152"/>
      <c r="X131" s="1152"/>
      <c r="Y131" s="1152"/>
      <c r="Z131" s="1153"/>
      <c r="AA131" s="1145"/>
      <c r="AB131" s="545" t="s">
        <v>709</v>
      </c>
      <c r="AC131" s="542" t="s">
        <v>710</v>
      </c>
      <c r="AD131" s="544" t="s">
        <v>196</v>
      </c>
      <c r="AE131" s="548">
        <v>1</v>
      </c>
      <c r="AF131" s="561">
        <v>0.33</v>
      </c>
      <c r="AG131" s="564">
        <v>0.33</v>
      </c>
      <c r="AH131" s="541">
        <v>0.33</v>
      </c>
    </row>
    <row r="132" spans="1:34" ht="45">
      <c r="A132" s="100"/>
      <c r="B132" s="1151"/>
      <c r="C132" s="1152"/>
      <c r="D132" s="1152"/>
      <c r="E132" s="1152"/>
      <c r="F132" s="1152"/>
      <c r="G132" s="1152"/>
      <c r="H132" s="1152"/>
      <c r="I132" s="1152"/>
      <c r="J132" s="1152"/>
      <c r="K132" s="1152"/>
      <c r="L132" s="1152"/>
      <c r="M132" s="1152"/>
      <c r="N132" s="1152"/>
      <c r="O132" s="1152"/>
      <c r="P132" s="1152"/>
      <c r="Q132" s="1152"/>
      <c r="R132" s="1152"/>
      <c r="S132" s="1152"/>
      <c r="T132" s="1152"/>
      <c r="U132" s="1152"/>
      <c r="V132" s="1152"/>
      <c r="W132" s="1152"/>
      <c r="X132" s="1152"/>
      <c r="Y132" s="1152"/>
      <c r="Z132" s="1153"/>
      <c r="AA132" s="1145"/>
      <c r="AB132" s="545" t="s">
        <v>711</v>
      </c>
      <c r="AC132" s="542" t="s">
        <v>712</v>
      </c>
      <c r="AD132" s="544" t="s">
        <v>196</v>
      </c>
      <c r="AE132" s="548">
        <v>1</v>
      </c>
      <c r="AF132" s="561">
        <v>0.33</v>
      </c>
      <c r="AG132" s="564">
        <v>0.33</v>
      </c>
      <c r="AH132" s="541">
        <v>0.33</v>
      </c>
    </row>
    <row r="133" spans="1:34" ht="45">
      <c r="A133" s="100"/>
      <c r="B133" s="1151"/>
      <c r="C133" s="1152"/>
      <c r="D133" s="1152"/>
      <c r="E133" s="1152"/>
      <c r="F133" s="1152"/>
      <c r="G133" s="1152"/>
      <c r="H133" s="1152"/>
      <c r="I133" s="1152"/>
      <c r="J133" s="1152"/>
      <c r="K133" s="1152"/>
      <c r="L133" s="1152"/>
      <c r="M133" s="1152"/>
      <c r="N133" s="1152"/>
      <c r="O133" s="1152"/>
      <c r="P133" s="1152"/>
      <c r="Q133" s="1152"/>
      <c r="R133" s="1152"/>
      <c r="S133" s="1152"/>
      <c r="T133" s="1152"/>
      <c r="U133" s="1152"/>
      <c r="V133" s="1152"/>
      <c r="W133" s="1152"/>
      <c r="X133" s="1152"/>
      <c r="Y133" s="1152"/>
      <c r="Z133" s="1153"/>
      <c r="AA133" s="556" t="s">
        <v>713</v>
      </c>
      <c r="AB133" s="540" t="s">
        <v>714</v>
      </c>
      <c r="AC133" s="540" t="s">
        <v>701</v>
      </c>
      <c r="AD133" s="544" t="s">
        <v>196</v>
      </c>
      <c r="AE133" s="546">
        <v>0.8</v>
      </c>
      <c r="AF133" s="561">
        <v>0.38624999999999998</v>
      </c>
      <c r="AG133" s="565">
        <v>0.3</v>
      </c>
      <c r="AH133" s="547">
        <v>0.31</v>
      </c>
    </row>
    <row r="134" spans="1:34" ht="75">
      <c r="A134" s="100"/>
      <c r="B134" s="1151"/>
      <c r="C134" s="1152"/>
      <c r="D134" s="1152"/>
      <c r="E134" s="1152"/>
      <c r="F134" s="1152"/>
      <c r="G134" s="1152"/>
      <c r="H134" s="1152"/>
      <c r="I134" s="1152"/>
      <c r="J134" s="1152"/>
      <c r="K134" s="1152"/>
      <c r="L134" s="1152"/>
      <c r="M134" s="1152"/>
      <c r="N134" s="1152"/>
      <c r="O134" s="1152"/>
      <c r="P134" s="1152"/>
      <c r="Q134" s="1152"/>
      <c r="R134" s="1152"/>
      <c r="S134" s="1152"/>
      <c r="T134" s="1152"/>
      <c r="U134" s="1152"/>
      <c r="V134" s="1152"/>
      <c r="W134" s="1152"/>
      <c r="X134" s="1152"/>
      <c r="Y134" s="1152"/>
      <c r="Z134" s="1153"/>
      <c r="AA134" s="557" t="s">
        <v>715</v>
      </c>
      <c r="AB134" s="540" t="s">
        <v>716</v>
      </c>
      <c r="AC134" s="540" t="s">
        <v>701</v>
      </c>
      <c r="AD134" s="544" t="s">
        <v>196</v>
      </c>
      <c r="AE134" s="548">
        <v>1</v>
      </c>
      <c r="AF134" s="560">
        <v>0</v>
      </c>
      <c r="AG134" s="565">
        <v>0.5</v>
      </c>
      <c r="AH134" s="565">
        <v>0.5</v>
      </c>
    </row>
    <row r="135" spans="1:34" ht="75">
      <c r="A135" s="100"/>
      <c r="B135" s="1151"/>
      <c r="C135" s="1152"/>
      <c r="D135" s="1152"/>
      <c r="E135" s="1152"/>
      <c r="F135" s="1152"/>
      <c r="G135" s="1152"/>
      <c r="H135" s="1152"/>
      <c r="I135" s="1152"/>
      <c r="J135" s="1152"/>
      <c r="K135" s="1152"/>
      <c r="L135" s="1152"/>
      <c r="M135" s="1152"/>
      <c r="N135" s="1152"/>
      <c r="O135" s="1152"/>
      <c r="P135" s="1152"/>
      <c r="Q135" s="1152"/>
      <c r="R135" s="1152"/>
      <c r="S135" s="1152"/>
      <c r="T135" s="1152"/>
      <c r="U135" s="1152"/>
      <c r="V135" s="1152"/>
      <c r="W135" s="1152"/>
      <c r="X135" s="1152"/>
      <c r="Y135" s="1152"/>
      <c r="Z135" s="1153"/>
      <c r="AA135" s="557" t="s">
        <v>717</v>
      </c>
      <c r="AB135" s="540" t="s">
        <v>718</v>
      </c>
      <c r="AC135" s="540" t="s">
        <v>701</v>
      </c>
      <c r="AD135" s="544" t="s">
        <v>196</v>
      </c>
      <c r="AE135" s="548">
        <v>1</v>
      </c>
      <c r="AF135" s="560">
        <v>0</v>
      </c>
      <c r="AG135" s="565">
        <v>0.5</v>
      </c>
      <c r="AH135" s="565">
        <v>0.5</v>
      </c>
    </row>
    <row r="136" spans="1:34" ht="60">
      <c r="A136" s="100"/>
      <c r="B136" s="1151"/>
      <c r="C136" s="1152"/>
      <c r="D136" s="1152"/>
      <c r="E136" s="1152"/>
      <c r="F136" s="1152"/>
      <c r="G136" s="1152"/>
      <c r="H136" s="1152"/>
      <c r="I136" s="1152"/>
      <c r="J136" s="1152"/>
      <c r="K136" s="1152"/>
      <c r="L136" s="1152"/>
      <c r="M136" s="1152"/>
      <c r="N136" s="1152"/>
      <c r="O136" s="1152"/>
      <c r="P136" s="1152"/>
      <c r="Q136" s="1152"/>
      <c r="R136" s="1152"/>
      <c r="S136" s="1152"/>
      <c r="T136" s="1152"/>
      <c r="U136" s="1152"/>
      <c r="V136" s="1152"/>
      <c r="W136" s="1152"/>
      <c r="X136" s="1152"/>
      <c r="Y136" s="1152"/>
      <c r="Z136" s="1153"/>
      <c r="AA136" s="557" t="s">
        <v>719</v>
      </c>
      <c r="AB136" s="540" t="s">
        <v>720</v>
      </c>
      <c r="AC136" s="540" t="s">
        <v>701</v>
      </c>
      <c r="AD136" s="544" t="s">
        <v>196</v>
      </c>
      <c r="AE136" s="548">
        <v>1</v>
      </c>
      <c r="AF136" s="560">
        <v>0</v>
      </c>
      <c r="AG136" s="565">
        <v>0.5</v>
      </c>
      <c r="AH136" s="565">
        <v>0.5</v>
      </c>
    </row>
    <row r="137" spans="1:34" ht="60">
      <c r="A137" s="100"/>
      <c r="B137" s="1151"/>
      <c r="C137" s="1152"/>
      <c r="D137" s="1152"/>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3"/>
      <c r="AA137" s="557" t="s">
        <v>721</v>
      </c>
      <c r="AB137" s="540" t="s">
        <v>722</v>
      </c>
      <c r="AC137" s="540" t="s">
        <v>701</v>
      </c>
      <c r="AD137" s="544" t="s">
        <v>196</v>
      </c>
      <c r="AE137" s="548">
        <v>1</v>
      </c>
      <c r="AF137" s="561">
        <v>0.2</v>
      </c>
      <c r="AG137" s="565">
        <v>0.4</v>
      </c>
      <c r="AH137" s="547">
        <v>0.4</v>
      </c>
    </row>
    <row r="138" spans="1:34" ht="30" customHeight="1">
      <c r="A138" s="100"/>
      <c r="B138" s="1151"/>
      <c r="C138" s="1152"/>
      <c r="D138" s="1152"/>
      <c r="E138" s="1152"/>
      <c r="F138" s="1152"/>
      <c r="G138" s="1152"/>
      <c r="H138" s="1152"/>
      <c r="I138" s="1152"/>
      <c r="J138" s="1152"/>
      <c r="K138" s="1152"/>
      <c r="L138" s="1152"/>
      <c r="M138" s="1152"/>
      <c r="N138" s="1152"/>
      <c r="O138" s="1152"/>
      <c r="P138" s="1152"/>
      <c r="Q138" s="1152"/>
      <c r="R138" s="1152"/>
      <c r="S138" s="1152"/>
      <c r="T138" s="1152"/>
      <c r="U138" s="1152"/>
      <c r="V138" s="1152"/>
      <c r="W138" s="1152"/>
      <c r="X138" s="1152"/>
      <c r="Y138" s="1152"/>
      <c r="Z138" s="1153"/>
      <c r="AA138" s="1146" t="s">
        <v>723</v>
      </c>
      <c r="AB138" s="1147" t="s">
        <v>723</v>
      </c>
      <c r="AC138" s="540" t="s">
        <v>724</v>
      </c>
      <c r="AD138" s="544" t="s">
        <v>196</v>
      </c>
      <c r="AE138" s="548">
        <v>1</v>
      </c>
      <c r="AF138" s="561">
        <v>0.6</v>
      </c>
      <c r="AG138" s="565">
        <v>0.2</v>
      </c>
      <c r="AH138" s="565">
        <v>0.2</v>
      </c>
    </row>
    <row r="139" spans="1:34" ht="30" customHeight="1">
      <c r="A139" s="100"/>
      <c r="B139" s="1151"/>
      <c r="C139" s="1152"/>
      <c r="D139" s="1152"/>
      <c r="E139" s="1152"/>
      <c r="F139" s="1152"/>
      <c r="G139" s="1152"/>
      <c r="H139" s="1152"/>
      <c r="I139" s="1152"/>
      <c r="J139" s="1152"/>
      <c r="K139" s="1152"/>
      <c r="L139" s="1152"/>
      <c r="M139" s="1152"/>
      <c r="N139" s="1152"/>
      <c r="O139" s="1152"/>
      <c r="P139" s="1152"/>
      <c r="Q139" s="1152"/>
      <c r="R139" s="1152"/>
      <c r="S139" s="1152"/>
      <c r="T139" s="1152"/>
      <c r="U139" s="1152"/>
      <c r="V139" s="1152"/>
      <c r="W139" s="1152"/>
      <c r="X139" s="1152"/>
      <c r="Y139" s="1152"/>
      <c r="Z139" s="1153"/>
      <c r="AA139" s="1146"/>
      <c r="AB139" s="1147"/>
      <c r="AC139" s="540" t="s">
        <v>725</v>
      </c>
      <c r="AD139" s="544" t="s">
        <v>196</v>
      </c>
      <c r="AE139" s="548">
        <v>1</v>
      </c>
      <c r="AF139" s="561">
        <v>0.3</v>
      </c>
      <c r="AG139" s="565">
        <v>0.4</v>
      </c>
      <c r="AH139" s="565">
        <v>0.3</v>
      </c>
    </row>
    <row r="140" spans="1:34" ht="45">
      <c r="A140" s="100"/>
      <c r="B140" s="1151"/>
      <c r="C140" s="1152"/>
      <c r="D140" s="1152"/>
      <c r="E140" s="1152"/>
      <c r="F140" s="1152"/>
      <c r="G140" s="1152"/>
      <c r="H140" s="1152"/>
      <c r="I140" s="1152"/>
      <c r="J140" s="1152"/>
      <c r="K140" s="1152"/>
      <c r="L140" s="1152"/>
      <c r="M140" s="1152"/>
      <c r="N140" s="1152"/>
      <c r="O140" s="1152"/>
      <c r="P140" s="1152"/>
      <c r="Q140" s="1152"/>
      <c r="R140" s="1152"/>
      <c r="S140" s="1152"/>
      <c r="T140" s="1152"/>
      <c r="U140" s="1152"/>
      <c r="V140" s="1152"/>
      <c r="W140" s="1152"/>
      <c r="X140" s="1152"/>
      <c r="Y140" s="1152"/>
      <c r="Z140" s="1153"/>
      <c r="AA140" s="1146"/>
      <c r="AB140" s="1147"/>
      <c r="AC140" s="540" t="s">
        <v>726</v>
      </c>
      <c r="AD140" s="544" t="s">
        <v>196</v>
      </c>
      <c r="AE140" s="548">
        <v>1</v>
      </c>
      <c r="AF140" s="561">
        <v>0.6</v>
      </c>
      <c r="AG140" s="565">
        <v>0.2</v>
      </c>
      <c r="AH140" s="547">
        <v>0.2</v>
      </c>
    </row>
    <row r="141" spans="1:34" ht="60">
      <c r="A141" s="100"/>
      <c r="B141" s="1151"/>
      <c r="C141" s="1152"/>
      <c r="D141" s="1152"/>
      <c r="E141" s="1152"/>
      <c r="F141" s="1152"/>
      <c r="G141" s="1152"/>
      <c r="H141" s="1152"/>
      <c r="I141" s="1152"/>
      <c r="J141" s="1152"/>
      <c r="K141" s="1152"/>
      <c r="L141" s="1152"/>
      <c r="M141" s="1152"/>
      <c r="N141" s="1152"/>
      <c r="O141" s="1152"/>
      <c r="P141" s="1152"/>
      <c r="Q141" s="1152"/>
      <c r="R141" s="1152"/>
      <c r="S141" s="1152"/>
      <c r="T141" s="1152"/>
      <c r="U141" s="1152"/>
      <c r="V141" s="1152"/>
      <c r="W141" s="1152"/>
      <c r="X141" s="1152"/>
      <c r="Y141" s="1152"/>
      <c r="Z141" s="1153"/>
      <c r="AA141" s="1146"/>
      <c r="AB141" s="1147"/>
      <c r="AC141" s="540" t="s">
        <v>727</v>
      </c>
      <c r="AD141" s="544" t="s">
        <v>196</v>
      </c>
      <c r="AE141" s="548">
        <v>1</v>
      </c>
      <c r="AF141" s="561">
        <v>0.6</v>
      </c>
      <c r="AG141" s="565">
        <v>0.2</v>
      </c>
      <c r="AH141" s="547">
        <v>0.2</v>
      </c>
    </row>
    <row r="142" spans="1:34" ht="30.75" customHeight="1">
      <c r="A142" s="100"/>
      <c r="B142" s="1151"/>
      <c r="C142" s="1152"/>
      <c r="D142" s="1152"/>
      <c r="E142" s="1152"/>
      <c r="F142" s="1152"/>
      <c r="G142" s="1152"/>
      <c r="H142" s="1152"/>
      <c r="I142" s="1152"/>
      <c r="J142" s="1152"/>
      <c r="K142" s="1152"/>
      <c r="L142" s="1152"/>
      <c r="M142" s="1152"/>
      <c r="N142" s="1152"/>
      <c r="O142" s="1152"/>
      <c r="P142" s="1152"/>
      <c r="Q142" s="1152"/>
      <c r="R142" s="1152"/>
      <c r="S142" s="1152"/>
      <c r="T142" s="1152"/>
      <c r="U142" s="1152"/>
      <c r="V142" s="1152"/>
      <c r="W142" s="1152"/>
      <c r="X142" s="1152"/>
      <c r="Y142" s="1152"/>
      <c r="Z142" s="1153"/>
      <c r="AA142" s="558" t="s">
        <v>728</v>
      </c>
      <c r="AB142" s="540" t="s">
        <v>729</v>
      </c>
      <c r="AC142" s="540" t="s">
        <v>701</v>
      </c>
      <c r="AD142" s="544" t="s">
        <v>196</v>
      </c>
      <c r="AE142" s="548">
        <v>1</v>
      </c>
      <c r="AF142" s="561">
        <v>0.6</v>
      </c>
      <c r="AG142" s="565">
        <v>0.2</v>
      </c>
      <c r="AH142" s="547">
        <v>0.2</v>
      </c>
    </row>
    <row r="143" spans="1:34" ht="30.75" customHeight="1" thickBot="1">
      <c r="A143" s="100"/>
      <c r="B143" s="1154"/>
      <c r="C143" s="1155"/>
      <c r="D143" s="1155"/>
      <c r="E143" s="1155"/>
      <c r="F143" s="1155"/>
      <c r="G143" s="1155"/>
      <c r="H143" s="1155"/>
      <c r="I143" s="1155"/>
      <c r="J143" s="1155"/>
      <c r="K143" s="1155"/>
      <c r="L143" s="1155"/>
      <c r="M143" s="1155"/>
      <c r="N143" s="1155"/>
      <c r="O143" s="1155"/>
      <c r="P143" s="1155"/>
      <c r="Q143" s="1155"/>
      <c r="R143" s="1155"/>
      <c r="S143" s="1155"/>
      <c r="T143" s="1155"/>
      <c r="U143" s="1155"/>
      <c r="V143" s="1155"/>
      <c r="W143" s="1155"/>
      <c r="X143" s="1155"/>
      <c r="Y143" s="1155"/>
      <c r="Z143" s="1156"/>
      <c r="AA143" s="559" t="s">
        <v>730</v>
      </c>
      <c r="AB143" s="549" t="s">
        <v>731</v>
      </c>
      <c r="AC143" s="549" t="s">
        <v>732</v>
      </c>
      <c r="AD143" s="550" t="s">
        <v>196</v>
      </c>
      <c r="AE143" s="551">
        <v>1</v>
      </c>
      <c r="AF143" s="562">
        <v>0</v>
      </c>
      <c r="AG143" s="566">
        <v>0.5</v>
      </c>
      <c r="AH143" s="552">
        <v>0.5</v>
      </c>
    </row>
    <row r="144" spans="1:34" ht="15">
      <c r="A144" s="100"/>
    </row>
    <row r="145" spans="1:1" ht="15">
      <c r="A145" s="100"/>
    </row>
    <row r="146" spans="1:1" ht="15">
      <c r="A146" s="100"/>
    </row>
    <row r="147" spans="1:1" ht="15">
      <c r="A147" s="100"/>
    </row>
    <row r="148" spans="1:1" ht="15">
      <c r="A148" s="100"/>
    </row>
    <row r="149" spans="1:1" ht="15">
      <c r="A149" s="100"/>
    </row>
    <row r="150" spans="1:1" ht="15">
      <c r="A150" s="100"/>
    </row>
    <row r="151" spans="1:1" ht="15">
      <c r="A151" s="100"/>
    </row>
    <row r="152" spans="1:1" ht="15">
      <c r="A152" s="100"/>
    </row>
    <row r="153" spans="1:1" ht="15">
      <c r="A153" s="100"/>
    </row>
    <row r="154" spans="1:1" ht="15">
      <c r="A154" s="100"/>
    </row>
    <row r="155" spans="1:1" ht="15">
      <c r="A155" s="100"/>
    </row>
    <row r="156" spans="1:1" ht="15">
      <c r="A156" s="100"/>
    </row>
    <row r="157" spans="1:1" ht="15">
      <c r="A157" s="100"/>
    </row>
    <row r="158" spans="1:1" ht="15">
      <c r="A158" s="100"/>
    </row>
    <row r="159" spans="1:1" ht="15">
      <c r="A159" s="100"/>
    </row>
    <row r="160" spans="1:1" ht="15">
      <c r="A160" s="100"/>
    </row>
    <row r="161" spans="1:1" ht="15">
      <c r="A161" s="100"/>
    </row>
    <row r="162" spans="1:1" ht="15">
      <c r="A162" s="100"/>
    </row>
    <row r="163" spans="1:1" ht="15">
      <c r="A163" s="100"/>
    </row>
    <row r="164" spans="1:1" ht="15">
      <c r="A164" s="100"/>
    </row>
    <row r="165" spans="1:1" ht="15">
      <c r="A165" s="100"/>
    </row>
    <row r="166" spans="1:1" ht="15">
      <c r="A166" s="100"/>
    </row>
    <row r="167" spans="1:1" ht="15">
      <c r="A167" s="100"/>
    </row>
    <row r="168" spans="1:1" ht="15">
      <c r="A168" s="100"/>
    </row>
    <row r="169" spans="1:1" ht="15">
      <c r="A169" s="100"/>
    </row>
    <row r="170" spans="1:1" ht="15">
      <c r="A170" s="100"/>
    </row>
    <row r="171" spans="1:1" ht="15">
      <c r="A171" s="100"/>
    </row>
    <row r="172" spans="1:1" ht="15">
      <c r="A172" s="100"/>
    </row>
    <row r="173" spans="1:1" ht="15">
      <c r="A173" s="100"/>
    </row>
    <row r="174" spans="1:1" ht="15">
      <c r="A174" s="100"/>
    </row>
    <row r="175" spans="1:1" ht="15">
      <c r="A175" s="100"/>
    </row>
    <row r="176" spans="1:1" ht="15">
      <c r="A176" s="100"/>
    </row>
    <row r="177" spans="1:1" ht="15">
      <c r="A177" s="100"/>
    </row>
    <row r="178" spans="1:1" ht="15">
      <c r="A178" s="100"/>
    </row>
    <row r="179" spans="1:1" ht="15">
      <c r="A179" s="100"/>
    </row>
    <row r="180" spans="1:1" ht="15">
      <c r="A180" s="100"/>
    </row>
    <row r="181" spans="1:1" ht="15">
      <c r="A181" s="100"/>
    </row>
    <row r="182" spans="1:1" ht="15">
      <c r="A182" s="100"/>
    </row>
    <row r="183" spans="1:1" ht="15">
      <c r="A183" s="100"/>
    </row>
    <row r="184" spans="1:1" ht="15">
      <c r="A184" s="100"/>
    </row>
    <row r="185" spans="1:1" ht="15">
      <c r="A185" s="100"/>
    </row>
    <row r="186" spans="1:1" ht="15">
      <c r="A186" s="100"/>
    </row>
    <row r="187" spans="1:1" ht="15">
      <c r="A187" s="100"/>
    </row>
    <row r="188" spans="1:1" ht="15">
      <c r="A188" s="100"/>
    </row>
    <row r="189" spans="1:1" ht="15">
      <c r="A189" s="100"/>
    </row>
    <row r="190" spans="1:1" ht="15">
      <c r="A190" s="100"/>
    </row>
    <row r="191" spans="1:1" ht="15">
      <c r="A191" s="100"/>
    </row>
    <row r="192" spans="1:1" ht="15">
      <c r="A192" s="100"/>
    </row>
    <row r="193" spans="1:1" ht="15">
      <c r="A193" s="100"/>
    </row>
    <row r="194" spans="1:1" ht="15">
      <c r="A194" s="100"/>
    </row>
    <row r="195" spans="1:1" ht="15">
      <c r="A195" s="100"/>
    </row>
    <row r="196" spans="1:1" ht="15">
      <c r="A196" s="100"/>
    </row>
    <row r="197" spans="1:1" ht="15">
      <c r="A197" s="100"/>
    </row>
    <row r="198" spans="1:1" ht="15">
      <c r="A198" s="100"/>
    </row>
    <row r="199" spans="1:1" ht="15">
      <c r="A199" s="100"/>
    </row>
    <row r="200" spans="1:1" ht="15">
      <c r="A200" s="100"/>
    </row>
    <row r="201" spans="1:1" ht="15">
      <c r="A201" s="100"/>
    </row>
    <row r="202" spans="1:1" ht="15">
      <c r="A202" s="100"/>
    </row>
    <row r="203" spans="1:1" ht="15">
      <c r="A203" s="100"/>
    </row>
    <row r="204" spans="1:1" ht="15">
      <c r="A204" s="100"/>
    </row>
    <row r="205" spans="1:1" ht="15">
      <c r="A205" s="100"/>
    </row>
    <row r="206" spans="1:1" ht="15">
      <c r="A206" s="100"/>
    </row>
    <row r="207" spans="1:1" ht="15">
      <c r="A207" s="100"/>
    </row>
    <row r="208" spans="1:1" ht="15">
      <c r="A208" s="100"/>
    </row>
    <row r="209" spans="1:1" ht="15">
      <c r="A209" s="100"/>
    </row>
    <row r="210" spans="1:1" ht="15">
      <c r="A210" s="100"/>
    </row>
    <row r="211" spans="1:1" ht="15">
      <c r="A211" s="100"/>
    </row>
    <row r="212" spans="1:1" ht="15">
      <c r="A212" s="100"/>
    </row>
    <row r="213" spans="1:1" ht="15">
      <c r="A213" s="100"/>
    </row>
    <row r="214" spans="1:1" ht="15">
      <c r="A214" s="100"/>
    </row>
    <row r="215" spans="1:1" ht="15">
      <c r="A215" s="100"/>
    </row>
    <row r="216" spans="1:1" ht="15">
      <c r="A216" s="100"/>
    </row>
    <row r="217" spans="1:1" ht="15">
      <c r="A217" s="100"/>
    </row>
    <row r="218" spans="1:1" ht="15">
      <c r="A218" s="100"/>
    </row>
    <row r="219" spans="1:1" ht="15">
      <c r="A219" s="100"/>
    </row>
    <row r="220" spans="1:1" ht="15">
      <c r="A220" s="100"/>
    </row>
    <row r="221" spans="1:1" ht="15">
      <c r="A221" s="100"/>
    </row>
    <row r="222" spans="1:1" ht="15">
      <c r="A222" s="100"/>
    </row>
    <row r="223" spans="1:1" ht="15">
      <c r="A223" s="100"/>
    </row>
    <row r="224" spans="1:1" ht="15">
      <c r="A224" s="100"/>
    </row>
    <row r="225" spans="1:34" ht="15">
      <c r="A225" s="100"/>
    </row>
    <row r="226" spans="1:34" ht="15">
      <c r="A226" s="100"/>
    </row>
    <row r="227" spans="1:34" ht="15">
      <c r="A227" s="100"/>
    </row>
    <row r="228" spans="1:34" ht="15">
      <c r="A228" s="100"/>
    </row>
    <row r="229" spans="1:34" ht="15">
      <c r="A229" s="100"/>
    </row>
    <row r="230" spans="1:34" ht="15">
      <c r="A230" s="100"/>
    </row>
    <row r="231" spans="1:34" ht="12.75" customHeight="1">
      <c r="A231" s="100"/>
      <c r="B231" s="12"/>
      <c r="C231" s="12"/>
      <c r="D231" s="12"/>
      <c r="E231" s="12"/>
      <c r="R231" s="12"/>
      <c r="S231" s="12"/>
      <c r="T231" s="12"/>
      <c r="U231" s="12"/>
      <c r="V231" s="12"/>
      <c r="W231" s="12"/>
      <c r="X231" s="12"/>
      <c r="Y231" s="12"/>
      <c r="Z231" s="12"/>
      <c r="AA231" s="12"/>
      <c r="AB231" s="12"/>
      <c r="AC231" s="12"/>
      <c r="AD231" s="12"/>
      <c r="AE231" s="13"/>
      <c r="AF231" s="13"/>
      <c r="AG231" s="13"/>
      <c r="AH231" s="668"/>
    </row>
    <row r="232" spans="1:34" ht="15">
      <c r="A232" s="100"/>
      <c r="F232" s="12"/>
      <c r="G232" s="12"/>
      <c r="H232" s="12"/>
      <c r="I232" s="12"/>
      <c r="J232" s="12"/>
      <c r="K232" s="12"/>
      <c r="L232" s="12"/>
      <c r="M232" s="12"/>
      <c r="N232" s="12"/>
      <c r="O232" s="12"/>
      <c r="P232" s="12"/>
      <c r="Q232" s="12"/>
    </row>
    <row r="233" spans="1:34" ht="15">
      <c r="A233" s="100"/>
    </row>
    <row r="234" spans="1:34" ht="15">
      <c r="A234" s="100"/>
    </row>
    <row r="235" spans="1:34" ht="15">
      <c r="A235" s="100"/>
    </row>
    <row r="236" spans="1:34" ht="15">
      <c r="A236" s="100"/>
    </row>
    <row r="237" spans="1:34" ht="15">
      <c r="A237" s="100"/>
    </row>
    <row r="238" spans="1:34" ht="15">
      <c r="A238" s="100"/>
    </row>
    <row r="239" spans="1:34" ht="15">
      <c r="A239" s="100"/>
    </row>
    <row r="240" spans="1:34" ht="15">
      <c r="A240" s="100"/>
    </row>
    <row r="241" spans="1:34" ht="15">
      <c r="A241" s="100"/>
    </row>
    <row r="242" spans="1:34" ht="15">
      <c r="A242" s="100"/>
    </row>
    <row r="243" spans="1:34" ht="15">
      <c r="A243" s="100"/>
    </row>
    <row r="244" spans="1:34" ht="15">
      <c r="A244" s="100"/>
    </row>
    <row r="245" spans="1:34" ht="15">
      <c r="A245" s="100"/>
    </row>
    <row r="246" spans="1:34" ht="12.75" customHeight="1">
      <c r="A246" s="100"/>
      <c r="B246" s="12"/>
      <c r="C246" s="12"/>
      <c r="D246" s="12"/>
      <c r="E246" s="12"/>
      <c r="R246" s="12"/>
      <c r="S246" s="12"/>
      <c r="T246" s="12"/>
      <c r="U246" s="12"/>
      <c r="V246" s="12"/>
      <c r="W246" s="12"/>
      <c r="X246" s="12"/>
      <c r="Y246" s="12"/>
      <c r="Z246" s="12"/>
      <c r="AA246" s="12"/>
      <c r="AB246" s="12"/>
      <c r="AC246" s="12"/>
      <c r="AD246" s="12"/>
      <c r="AE246" s="13"/>
      <c r="AF246" s="13"/>
      <c r="AG246" s="13"/>
      <c r="AH246" s="668"/>
    </row>
    <row r="247" spans="1:34" ht="12.75" customHeight="1">
      <c r="A247" s="100"/>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3"/>
      <c r="AF247" s="13"/>
      <c r="AG247" s="13"/>
      <c r="AH247" s="668"/>
    </row>
    <row r="248" spans="1:34" ht="15">
      <c r="A248" s="100"/>
      <c r="F248" s="12"/>
      <c r="G248" s="12"/>
      <c r="H248" s="12"/>
      <c r="I248" s="12"/>
      <c r="J248" s="12"/>
      <c r="K248" s="12"/>
      <c r="L248" s="12"/>
      <c r="M248" s="12"/>
      <c r="N248" s="12"/>
      <c r="O248" s="12"/>
      <c r="P248" s="12"/>
      <c r="Q248" s="12"/>
    </row>
    <row r="249" spans="1:34" ht="15">
      <c r="A249" s="100"/>
    </row>
    <row r="250" spans="1:34" ht="15">
      <c r="A250" s="100"/>
    </row>
    <row r="251" spans="1:34" ht="15">
      <c r="A251" s="100"/>
    </row>
    <row r="252" spans="1:34" ht="15">
      <c r="A252" s="100"/>
    </row>
    <row r="253" spans="1:34" ht="15">
      <c r="A253" s="100"/>
    </row>
    <row r="254" spans="1:34" ht="12.75" customHeight="1">
      <c r="A254" s="100"/>
      <c r="B254" s="12"/>
      <c r="C254" s="12"/>
      <c r="D254" s="12"/>
      <c r="E254" s="12"/>
      <c r="R254" s="12"/>
      <c r="S254" s="12"/>
      <c r="T254" s="12"/>
      <c r="U254" s="12"/>
      <c r="V254" s="12"/>
      <c r="W254" s="12"/>
      <c r="X254" s="12"/>
      <c r="Y254" s="12"/>
      <c r="Z254" s="12"/>
      <c r="AA254" s="12"/>
      <c r="AB254" s="12"/>
      <c r="AC254" s="12"/>
      <c r="AD254" s="12"/>
      <c r="AE254" s="13"/>
      <c r="AF254" s="13"/>
      <c r="AG254" s="13"/>
      <c r="AH254" s="668"/>
    </row>
    <row r="255" spans="1:34" ht="12.75" customHeight="1">
      <c r="A255" s="100"/>
      <c r="B255" s="12"/>
      <c r="C255" s="12"/>
      <c r="D255" s="12"/>
      <c r="E255" s="12"/>
      <c r="F255" s="23">
        <v>0.2</v>
      </c>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3"/>
      <c r="AF255" s="13"/>
      <c r="AG255" s="13"/>
      <c r="AH255" s="668"/>
    </row>
    <row r="256" spans="1:34" ht="12.75" customHeight="1">
      <c r="A256" s="100"/>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3"/>
      <c r="AF256" s="13"/>
      <c r="AG256" s="13"/>
      <c r="AH256" s="668"/>
    </row>
    <row r="257" spans="1:17" ht="15">
      <c r="A257" s="100"/>
      <c r="F257" s="12"/>
      <c r="G257" s="12"/>
      <c r="H257" s="12"/>
      <c r="I257" s="12"/>
      <c r="J257" s="12"/>
      <c r="K257" s="12"/>
      <c r="L257" s="12"/>
      <c r="M257" s="12"/>
      <c r="N257" s="12"/>
      <c r="O257" s="12"/>
      <c r="P257" s="12"/>
      <c r="Q257" s="12"/>
    </row>
    <row r="258" spans="1:17" ht="15">
      <c r="A258" s="100"/>
    </row>
    <row r="259" spans="1:17" ht="15">
      <c r="A259" s="100"/>
    </row>
    <row r="260" spans="1:17" ht="15">
      <c r="A260" s="100"/>
    </row>
    <row r="261" spans="1:17" ht="15">
      <c r="A261" s="100"/>
    </row>
    <row r="262" spans="1:17" ht="15">
      <c r="A262" s="100"/>
    </row>
    <row r="263" spans="1:17" ht="15">
      <c r="A263" s="100"/>
    </row>
    <row r="264" spans="1:17" ht="15">
      <c r="A264" s="100"/>
    </row>
    <row r="265" spans="1:17" ht="15">
      <c r="A265" s="100"/>
    </row>
    <row r="266" spans="1:17" ht="15">
      <c r="A266" s="100"/>
    </row>
    <row r="267" spans="1:17" ht="15">
      <c r="A267" s="100"/>
    </row>
    <row r="268" spans="1:17" ht="15">
      <c r="A268" s="100"/>
    </row>
    <row r="269" spans="1:17" ht="15">
      <c r="A269" s="100"/>
    </row>
    <row r="270" spans="1:17" ht="15">
      <c r="A270" s="100"/>
    </row>
    <row r="271" spans="1:17" ht="15.75" customHeight="1">
      <c r="A271" s="100"/>
    </row>
    <row r="272" spans="1:17" ht="15.75" customHeight="1">
      <c r="A272" s="100"/>
    </row>
    <row r="273" spans="1:1" ht="15.75" customHeight="1">
      <c r="A273" s="100"/>
    </row>
    <row r="274" spans="1:1" ht="15.75" customHeight="1">
      <c r="A274" s="100"/>
    </row>
    <row r="275" spans="1:1" ht="15.75" customHeight="1">
      <c r="A275" s="100"/>
    </row>
    <row r="276" spans="1:1" ht="15.75" customHeight="1">
      <c r="A276" s="100"/>
    </row>
    <row r="277" spans="1:1" ht="15.75" customHeight="1">
      <c r="A277" s="100"/>
    </row>
    <row r="278" spans="1:1" ht="15.75" customHeight="1">
      <c r="A278" s="100"/>
    </row>
    <row r="279" spans="1:1" ht="15.75" customHeight="1">
      <c r="A279" s="100"/>
    </row>
    <row r="280" spans="1:1" ht="15.75" customHeight="1">
      <c r="A280" s="100"/>
    </row>
    <row r="281" spans="1:1" ht="15.75" customHeight="1">
      <c r="A281" s="100"/>
    </row>
    <row r="282" spans="1:1" ht="15.75" customHeight="1">
      <c r="A282" s="100"/>
    </row>
    <row r="283" spans="1:1" ht="15.75" customHeight="1">
      <c r="A283" s="100"/>
    </row>
    <row r="284" spans="1:1" ht="15.75" customHeight="1">
      <c r="A284" s="100"/>
    </row>
    <row r="285" spans="1:1" ht="15.75" customHeight="1">
      <c r="A285" s="100"/>
    </row>
    <row r="286" spans="1:1" ht="15.75" customHeight="1">
      <c r="A286" s="100"/>
    </row>
    <row r="287" spans="1:1" ht="15.75" customHeight="1">
      <c r="A287" s="100"/>
    </row>
    <row r="288" spans="1:1" ht="15.75" customHeight="1">
      <c r="A288" s="100"/>
    </row>
    <row r="289" spans="1:1" ht="15.75" customHeight="1">
      <c r="A289" s="100"/>
    </row>
    <row r="290" spans="1:1" ht="15.75" customHeight="1">
      <c r="A290" s="100"/>
    </row>
    <row r="291" spans="1:1" ht="15.75" customHeight="1">
      <c r="A291" s="100"/>
    </row>
    <row r="292" spans="1:1" ht="15.75" customHeight="1">
      <c r="A292" s="100"/>
    </row>
    <row r="293" spans="1:1" ht="15.75" customHeight="1">
      <c r="A293" s="100"/>
    </row>
    <row r="294" spans="1:1" ht="15.75" customHeight="1">
      <c r="A294" s="100"/>
    </row>
    <row r="295" spans="1:1" ht="15.75" customHeight="1">
      <c r="A295" s="100"/>
    </row>
    <row r="296" spans="1:1" ht="15.75" customHeight="1">
      <c r="A296" s="100"/>
    </row>
    <row r="297" spans="1:1" ht="15.75" customHeight="1">
      <c r="A297" s="100"/>
    </row>
    <row r="298" spans="1:1" ht="15.75" customHeight="1">
      <c r="A298" s="100"/>
    </row>
    <row r="299" spans="1:1" ht="15.75" customHeight="1">
      <c r="A299" s="100"/>
    </row>
    <row r="300" spans="1:1" ht="15.75" customHeight="1">
      <c r="A300" s="100"/>
    </row>
    <row r="301" spans="1:1" ht="15.75" customHeight="1">
      <c r="A301" s="100"/>
    </row>
    <row r="302" spans="1:1" ht="15.75" customHeight="1"/>
    <row r="303" spans="1:1" ht="15.75" customHeight="1"/>
    <row r="304" spans="1: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 customHeight="1"/>
    <row r="905" ht="15"/>
    <row r="906" ht="15"/>
    <row r="907" ht="15"/>
    <row r="908" ht="15"/>
    <row r="909" ht="15.6" customHeight="1"/>
    <row r="910" ht="15.6" customHeight="1"/>
    <row r="911" ht="15.6" customHeight="1"/>
    <row r="912" ht="15.6" customHeight="1"/>
    <row r="913" ht="15.6" customHeight="1"/>
    <row r="914" ht="15.6" customHeight="1"/>
    <row r="915" ht="15.6" customHeight="1"/>
    <row r="916" ht="15.6" customHeight="1"/>
    <row r="917" ht="15.6" customHeight="1"/>
    <row r="918" ht="15.6" customHeight="1"/>
    <row r="919" ht="15.6" customHeight="1"/>
    <row r="920" ht="15.6" customHeight="1"/>
    <row r="921" ht="15.6" customHeight="1"/>
    <row r="922" ht="15.6" customHeight="1"/>
    <row r="923" ht="15.6" customHeight="1"/>
    <row r="924" ht="15.6" customHeight="1"/>
    <row r="925" ht="15.6" customHeight="1"/>
    <row r="926" ht="15.6" customHeight="1"/>
    <row r="927" ht="15.6" customHeight="1"/>
    <row r="928" ht="15.6" customHeight="1"/>
    <row r="929" ht="15.6" customHeight="1"/>
    <row r="930" ht="15.6" customHeight="1"/>
    <row r="931" ht="15.6" customHeight="1"/>
    <row r="932" ht="15.6" customHeight="1"/>
    <row r="933" ht="15.6" customHeight="1"/>
    <row r="934" ht="15.6" customHeight="1"/>
    <row r="935" ht="15.6" customHeight="1"/>
    <row r="936" ht="15.6" customHeight="1"/>
    <row r="937" ht="15.6" customHeight="1"/>
    <row r="938" ht="15.6" customHeight="1"/>
    <row r="939" ht="15.6" customHeight="1"/>
    <row r="940" ht="15.6" customHeight="1"/>
    <row r="941" ht="15.6" customHeight="1"/>
    <row r="942" ht="15.6" customHeight="1"/>
    <row r="943" ht="15.6" customHeight="1"/>
    <row r="944" ht="15.6" customHeight="1"/>
    <row r="945" ht="15.6" customHeight="1"/>
    <row r="946" ht="15.6" customHeight="1"/>
    <row r="947" ht="15.6" customHeight="1"/>
    <row r="948" ht="15.6" customHeight="1"/>
    <row r="949" ht="15.6" customHeight="1"/>
    <row r="950" ht="15.6" customHeight="1"/>
    <row r="951" ht="15.6" customHeight="1"/>
    <row r="952" ht="15.6" customHeight="1"/>
    <row r="953" ht="15.6" customHeight="1"/>
    <row r="954" ht="15.6" customHeight="1"/>
    <row r="955" ht="15.6" customHeight="1"/>
    <row r="956" ht="15.6" customHeight="1"/>
    <row r="957" ht="15.6" customHeight="1"/>
    <row r="958" ht="15.6" customHeight="1"/>
    <row r="959" ht="15.6" customHeight="1"/>
    <row r="960" ht="15.6" customHeight="1"/>
    <row r="961" ht="15.6" customHeight="1"/>
    <row r="962" ht="15.6" customHeight="1"/>
    <row r="963" ht="15.6" customHeight="1"/>
    <row r="964" ht="15.6" customHeight="1"/>
    <row r="965" ht="15.6" customHeight="1"/>
    <row r="966" ht="15.6" customHeight="1"/>
    <row r="967" ht="15.6" customHeight="1"/>
    <row r="968" ht="15.6" customHeight="1"/>
    <row r="969" ht="15.6" customHeight="1"/>
    <row r="970" ht="15.6" customHeight="1"/>
    <row r="971" ht="15.6" customHeight="1"/>
    <row r="972" ht="15.6" customHeight="1"/>
    <row r="973" ht="15.6" customHeight="1"/>
    <row r="974" ht="15.6" customHeight="1"/>
    <row r="975" ht="15.6" customHeight="1"/>
    <row r="976" ht="15.6" customHeight="1"/>
    <row r="977" ht="15.6" customHeight="1"/>
    <row r="978" ht="15.6" customHeight="1"/>
    <row r="979" ht="15.6" customHeight="1"/>
    <row r="980" ht="15.6" customHeight="1"/>
    <row r="981" ht="15.6" customHeight="1"/>
    <row r="982" ht="15.6" customHeight="1"/>
    <row r="983" ht="15.6" customHeight="1"/>
    <row r="984" ht="15.6" customHeight="1"/>
    <row r="985" ht="15.6" customHeight="1"/>
    <row r="986" ht="15.6" customHeight="1"/>
    <row r="987" ht="15.6" customHeight="1"/>
    <row r="988" ht="15.6" customHeight="1"/>
    <row r="989" ht="15.6" customHeight="1"/>
    <row r="990" ht="15.6" customHeight="1"/>
    <row r="991" ht="15.6" customHeight="1"/>
    <row r="992" ht="15.6" customHeight="1"/>
    <row r="993" ht="15.6" customHeight="1"/>
    <row r="994" ht="15.6" customHeight="1"/>
    <row r="995" ht="15.6" customHeight="1"/>
    <row r="996" ht="15.6" customHeight="1"/>
    <row r="997" ht="15.6" customHeight="1"/>
    <row r="998" ht="15.6" customHeight="1"/>
    <row r="999" ht="15.6" customHeight="1"/>
    <row r="1000" ht="15.6" customHeight="1"/>
    <row r="1001" ht="15.6" customHeight="1"/>
    <row r="1002" ht="15.6" customHeight="1"/>
    <row r="1003" ht="15.6" customHeight="1"/>
    <row r="1004" ht="15.6" customHeight="1"/>
    <row r="1005" ht="15.6" customHeight="1"/>
    <row r="1006" ht="15.6" customHeight="1"/>
    <row r="1007" ht="15.6" customHeight="1"/>
    <row r="1008" ht="15.6" customHeight="1"/>
    <row r="1009" ht="15.6" customHeight="1"/>
    <row r="1010" ht="15.6" customHeight="1"/>
    <row r="1011" ht="15.6" customHeight="1"/>
    <row r="1012" ht="15.6" customHeight="1"/>
    <row r="1013" ht="15.6" customHeight="1"/>
  </sheetData>
  <mergeCells count="564">
    <mergeCell ref="T6:T7"/>
    <mergeCell ref="U6:U7"/>
    <mergeCell ref="Z6:Z7"/>
    <mergeCell ref="AC6:AC7"/>
    <mergeCell ref="B2:AH2"/>
    <mergeCell ref="B4:S4"/>
    <mergeCell ref="T4:AA4"/>
    <mergeCell ref="AB4:AH4"/>
    <mergeCell ref="AA6:AA7"/>
    <mergeCell ref="AB6:AB7"/>
    <mergeCell ref="AG6:AH6"/>
    <mergeCell ref="AD6:AD7"/>
    <mergeCell ref="V6:V7"/>
    <mergeCell ref="W6:W7"/>
    <mergeCell ref="X6:X7"/>
    <mergeCell ref="Y6:Y7"/>
    <mergeCell ref="B3:AH3"/>
    <mergeCell ref="B5:AF5"/>
    <mergeCell ref="AG5:AH5"/>
    <mergeCell ref="AE6:AE7"/>
    <mergeCell ref="AF6:AF7"/>
    <mergeCell ref="B6:B7"/>
    <mergeCell ref="C6:C7"/>
    <mergeCell ref="D6:D7"/>
    <mergeCell ref="E6:E7"/>
    <mergeCell ref="F6:Q6"/>
    <mergeCell ref="R6:R7"/>
    <mergeCell ref="S6:S7"/>
    <mergeCell ref="B8:B119"/>
    <mergeCell ref="C8:C42"/>
    <mergeCell ref="D8:D42"/>
    <mergeCell ref="E8:E21"/>
    <mergeCell ref="F8:F12"/>
    <mergeCell ref="E22:E29"/>
    <mergeCell ref="F22:F25"/>
    <mergeCell ref="E36:E39"/>
    <mergeCell ref="F36:F39"/>
    <mergeCell ref="E63:E75"/>
    <mergeCell ref="E76:E81"/>
    <mergeCell ref="C88:C119"/>
    <mergeCell ref="D88:D119"/>
    <mergeCell ref="E88:E89"/>
    <mergeCell ref="F88:F89"/>
    <mergeCell ref="E109:E113"/>
    <mergeCell ref="F19:F21"/>
    <mergeCell ref="G19:G21"/>
    <mergeCell ref="H19:H21"/>
    <mergeCell ref="I19:I21"/>
    <mergeCell ref="U8:U12"/>
    <mergeCell ref="L8:L12"/>
    <mergeCell ref="M8:M12"/>
    <mergeCell ref="N8:N12"/>
    <mergeCell ref="O8:O12"/>
    <mergeCell ref="P8:P12"/>
    <mergeCell ref="G8:G12"/>
    <mergeCell ref="H8:H12"/>
    <mergeCell ref="I8:I12"/>
    <mergeCell ref="J8:J12"/>
    <mergeCell ref="K8:K12"/>
    <mergeCell ref="AA8:AA12"/>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V8:V12"/>
    <mergeCell ref="W8:W10"/>
    <mergeCell ref="X8:X12"/>
    <mergeCell ref="Y8:Y12"/>
    <mergeCell ref="Z8:Z12"/>
    <mergeCell ref="Q8:Q12"/>
    <mergeCell ref="R8:R12"/>
    <mergeCell ref="S8:S12"/>
    <mergeCell ref="T8:T12"/>
    <mergeCell ref="Y14:Y15"/>
    <mergeCell ref="Z14:Z15"/>
    <mergeCell ref="F16:F18"/>
    <mergeCell ref="G16:G18"/>
    <mergeCell ref="H16:H18"/>
    <mergeCell ref="I16:I18"/>
    <mergeCell ref="J16:J18"/>
    <mergeCell ref="K16:K18"/>
    <mergeCell ref="L16:L18"/>
    <mergeCell ref="M16:M18"/>
    <mergeCell ref="N16:N18"/>
    <mergeCell ref="O16:O18"/>
    <mergeCell ref="P16:P18"/>
    <mergeCell ref="Q16:Q18"/>
    <mergeCell ref="R16:R18"/>
    <mergeCell ref="T14:T15"/>
    <mergeCell ref="U14:U15"/>
    <mergeCell ref="V14:V15"/>
    <mergeCell ref="W14:W15"/>
    <mergeCell ref="X14:X15"/>
    <mergeCell ref="X16:X18"/>
    <mergeCell ref="Y16:Y18"/>
    <mergeCell ref="Z16:Z18"/>
    <mergeCell ref="T16:T18"/>
    <mergeCell ref="J19:J21"/>
    <mergeCell ref="K19:K21"/>
    <mergeCell ref="L19:L21"/>
    <mergeCell ref="M19:M21"/>
    <mergeCell ref="N19:N21"/>
    <mergeCell ref="O19:O21"/>
    <mergeCell ref="P19:P21"/>
    <mergeCell ref="Q19:Q21"/>
    <mergeCell ref="S16:S18"/>
    <mergeCell ref="U16:U18"/>
    <mergeCell ref="V16:V18"/>
    <mergeCell ref="W16:W18"/>
    <mergeCell ref="W19:W21"/>
    <mergeCell ref="X19:X21"/>
    <mergeCell ref="Y19:Y21"/>
    <mergeCell ref="Z19:Z21"/>
    <mergeCell ref="R19:R21"/>
    <mergeCell ref="S19:S21"/>
    <mergeCell ref="T19:T21"/>
    <mergeCell ref="U19:U21"/>
    <mergeCell ref="V19:V21"/>
    <mergeCell ref="L22:L25"/>
    <mergeCell ref="M22:M25"/>
    <mergeCell ref="N22:N25"/>
    <mergeCell ref="O22:O25"/>
    <mergeCell ref="P22:P25"/>
    <mergeCell ref="G22:G25"/>
    <mergeCell ref="H22:H25"/>
    <mergeCell ref="I22:I25"/>
    <mergeCell ref="J22:J25"/>
    <mergeCell ref="K22:K25"/>
    <mergeCell ref="T26:T29"/>
    <mergeCell ref="V22:V25"/>
    <mergeCell ref="W22:W25"/>
    <mergeCell ref="X22:X25"/>
    <mergeCell ref="Y22:Y25"/>
    <mergeCell ref="Z22:Z25"/>
    <mergeCell ref="Q22:Q25"/>
    <mergeCell ref="R22:R25"/>
    <mergeCell ref="S22:S25"/>
    <mergeCell ref="T22:T25"/>
    <mergeCell ref="U22:U25"/>
    <mergeCell ref="Z26:Z29"/>
    <mergeCell ref="Y26:Y29"/>
    <mergeCell ref="K26:K29"/>
    <mergeCell ref="L26:L29"/>
    <mergeCell ref="M26:M29"/>
    <mergeCell ref="N26:N29"/>
    <mergeCell ref="O26:O29"/>
    <mergeCell ref="P26:P29"/>
    <mergeCell ref="Q26:Q29"/>
    <mergeCell ref="R26:R29"/>
    <mergeCell ref="S26:S29"/>
    <mergeCell ref="E31:E35"/>
    <mergeCell ref="F31:F35"/>
    <mergeCell ref="G31:G35"/>
    <mergeCell ref="H31:H35"/>
    <mergeCell ref="I31:I35"/>
    <mergeCell ref="J31:J35"/>
    <mergeCell ref="K31:K35"/>
    <mergeCell ref="L31:L35"/>
    <mergeCell ref="M31:M35"/>
    <mergeCell ref="F26:F29"/>
    <mergeCell ref="G26:G29"/>
    <mergeCell ref="H26:H29"/>
    <mergeCell ref="I26:I29"/>
    <mergeCell ref="X31:X35"/>
    <mergeCell ref="Y31:Y35"/>
    <mergeCell ref="Z31:Z35"/>
    <mergeCell ref="AA31:AA33"/>
    <mergeCell ref="AA34:AA35"/>
    <mergeCell ref="S31:S35"/>
    <mergeCell ref="T31:T35"/>
    <mergeCell ref="U31:U35"/>
    <mergeCell ref="V31:V35"/>
    <mergeCell ref="W31:W35"/>
    <mergeCell ref="N31:N35"/>
    <mergeCell ref="O31:O35"/>
    <mergeCell ref="P31:P35"/>
    <mergeCell ref="Q31:Q35"/>
    <mergeCell ref="R31:R35"/>
    <mergeCell ref="U26:U29"/>
    <mergeCell ref="V26:V29"/>
    <mergeCell ref="W26:W29"/>
    <mergeCell ref="X26:X29"/>
    <mergeCell ref="J26:J29"/>
    <mergeCell ref="L36:L39"/>
    <mergeCell ref="M36:M39"/>
    <mergeCell ref="N36:N39"/>
    <mergeCell ref="O36:O39"/>
    <mergeCell ref="P36:P39"/>
    <mergeCell ref="G36:G39"/>
    <mergeCell ref="H36:H39"/>
    <mergeCell ref="I36:I39"/>
    <mergeCell ref="J36:J39"/>
    <mergeCell ref="K36:K39"/>
    <mergeCell ref="R40:R42"/>
    <mergeCell ref="S40:S42"/>
    <mergeCell ref="V36:V39"/>
    <mergeCell ref="W36:W39"/>
    <mergeCell ref="X36:X39"/>
    <mergeCell ref="Y36:Y39"/>
    <mergeCell ref="Z36:Z39"/>
    <mergeCell ref="Q36:Q39"/>
    <mergeCell ref="R36:R39"/>
    <mergeCell ref="S36:S39"/>
    <mergeCell ref="T36:T39"/>
    <mergeCell ref="U36:U39"/>
    <mergeCell ref="Y40:Y42"/>
    <mergeCell ref="Z40:Z42"/>
    <mergeCell ref="I40:I42"/>
    <mergeCell ref="J40:J42"/>
    <mergeCell ref="K40:K42"/>
    <mergeCell ref="L40:L42"/>
    <mergeCell ref="M40:M42"/>
    <mergeCell ref="N40:N42"/>
    <mergeCell ref="O40:O42"/>
    <mergeCell ref="P40:P42"/>
    <mergeCell ref="Q40:Q42"/>
    <mergeCell ref="C43:C47"/>
    <mergeCell ref="D43:D47"/>
    <mergeCell ref="E43:E47"/>
    <mergeCell ref="F43:F45"/>
    <mergeCell ref="G43:G45"/>
    <mergeCell ref="H43:H45"/>
    <mergeCell ref="I43:I45"/>
    <mergeCell ref="J43:J45"/>
    <mergeCell ref="K43:K45"/>
    <mergeCell ref="Z43:Z45"/>
    <mergeCell ref="E40:E42"/>
    <mergeCell ref="F40:F42"/>
    <mergeCell ref="G40:G42"/>
    <mergeCell ref="H40:H42"/>
    <mergeCell ref="U43:U45"/>
    <mergeCell ref="V43:V45"/>
    <mergeCell ref="W43:W45"/>
    <mergeCell ref="X43:X45"/>
    <mergeCell ref="Y43:Y45"/>
    <mergeCell ref="P43:P45"/>
    <mergeCell ref="Q43:Q45"/>
    <mergeCell ref="R43:R45"/>
    <mergeCell ref="S43:S45"/>
    <mergeCell ref="T43:T45"/>
    <mergeCell ref="L43:L45"/>
    <mergeCell ref="M43:M45"/>
    <mergeCell ref="N43:N45"/>
    <mergeCell ref="O43:O45"/>
    <mergeCell ref="T40:T42"/>
    <mergeCell ref="U40:U42"/>
    <mergeCell ref="V40:V42"/>
    <mergeCell ref="W40:W42"/>
    <mergeCell ref="X40:X42"/>
    <mergeCell ref="Y46:Y47"/>
    <mergeCell ref="Z46:Z47"/>
    <mergeCell ref="T46:T47"/>
    <mergeCell ref="U46:U47"/>
    <mergeCell ref="V46:V47"/>
    <mergeCell ref="W46:W47"/>
    <mergeCell ref="X46:X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S48:S50"/>
    <mergeCell ref="T48:T50"/>
    <mergeCell ref="C48:C58"/>
    <mergeCell ref="D48:D58"/>
    <mergeCell ref="E48:E50"/>
    <mergeCell ref="F48:F50"/>
    <mergeCell ref="G48:G50"/>
    <mergeCell ref="H48:H50"/>
    <mergeCell ref="I48:I50"/>
    <mergeCell ref="J48:J50"/>
    <mergeCell ref="K48:K50"/>
    <mergeCell ref="L48:L50"/>
    <mergeCell ref="M48:M50"/>
    <mergeCell ref="N48:N50"/>
    <mergeCell ref="O48:O50"/>
    <mergeCell ref="N53:N55"/>
    <mergeCell ref="O53:O55"/>
    <mergeCell ref="P53:P55"/>
    <mergeCell ref="Q53:Q55"/>
    <mergeCell ref="R53:R55"/>
    <mergeCell ref="S53:S55"/>
    <mergeCell ref="R51:R52"/>
    <mergeCell ref="S51:S52"/>
    <mergeCell ref="T51:T52"/>
    <mergeCell ref="U51:U52"/>
    <mergeCell ref="V51:V52"/>
    <mergeCell ref="AA48:AA50"/>
    <mergeCell ref="E51:E52"/>
    <mergeCell ref="F51:F52"/>
    <mergeCell ref="G51:G52"/>
    <mergeCell ref="H51:H52"/>
    <mergeCell ref="I51:I52"/>
    <mergeCell ref="J51:J52"/>
    <mergeCell ref="K51:K52"/>
    <mergeCell ref="L51:L52"/>
    <mergeCell ref="M51:M52"/>
    <mergeCell ref="N51:N52"/>
    <mergeCell ref="O51:O52"/>
    <mergeCell ref="P51:P52"/>
    <mergeCell ref="Q51:Q52"/>
    <mergeCell ref="U48:U50"/>
    <mergeCell ref="V48:V50"/>
    <mergeCell ref="W48:W52"/>
    <mergeCell ref="X48:X52"/>
    <mergeCell ref="Y48:Y52"/>
    <mergeCell ref="P48:P50"/>
    <mergeCell ref="Q48:Q50"/>
    <mergeCell ref="R48:R50"/>
    <mergeCell ref="E53:E55"/>
    <mergeCell ref="F53:F55"/>
    <mergeCell ref="G53:G55"/>
    <mergeCell ref="H53:H55"/>
    <mergeCell ref="I53:I55"/>
    <mergeCell ref="J53:J55"/>
    <mergeCell ref="K53:K55"/>
    <mergeCell ref="L53:L55"/>
    <mergeCell ref="M53:M55"/>
    <mergeCell ref="R56:R58"/>
    <mergeCell ref="S56:S58"/>
    <mergeCell ref="T56:T58"/>
    <mergeCell ref="U56:U58"/>
    <mergeCell ref="V56:V58"/>
    <mergeCell ref="Y53:Y58"/>
    <mergeCell ref="E56:E58"/>
    <mergeCell ref="F56:F58"/>
    <mergeCell ref="G56:G58"/>
    <mergeCell ref="H56:H58"/>
    <mergeCell ref="I56:I58"/>
    <mergeCell ref="J56:J58"/>
    <mergeCell ref="K56:K58"/>
    <mergeCell ref="L56:L58"/>
    <mergeCell ref="M56:M58"/>
    <mergeCell ref="N56:N58"/>
    <mergeCell ref="O56:O58"/>
    <mergeCell ref="P56:P58"/>
    <mergeCell ref="Q56:Q58"/>
    <mergeCell ref="T53:T55"/>
    <mergeCell ref="U53:U55"/>
    <mergeCell ref="V53:V55"/>
    <mergeCell ref="W53:W58"/>
    <mergeCell ref="X53:X58"/>
    <mergeCell ref="C59:C85"/>
    <mergeCell ref="D59:D85"/>
    <mergeCell ref="E59:E62"/>
    <mergeCell ref="F59:F85"/>
    <mergeCell ref="G59:G85"/>
    <mergeCell ref="H59:H85"/>
    <mergeCell ref="I59:I85"/>
    <mergeCell ref="J59:J85"/>
    <mergeCell ref="K59:K85"/>
    <mergeCell ref="E82:E85"/>
    <mergeCell ref="Y59:Y62"/>
    <mergeCell ref="Z59:Z62"/>
    <mergeCell ref="R59:R85"/>
    <mergeCell ref="S59:S85"/>
    <mergeCell ref="T59:T85"/>
    <mergeCell ref="U59:U85"/>
    <mergeCell ref="V59:V62"/>
    <mergeCell ref="V63:V70"/>
    <mergeCell ref="V71:V75"/>
    <mergeCell ref="V76:V81"/>
    <mergeCell ref="V82:V85"/>
    <mergeCell ref="W82:W85"/>
    <mergeCell ref="X82:X85"/>
    <mergeCell ref="Y82:Y85"/>
    <mergeCell ref="Z82:Z84"/>
    <mergeCell ref="Z85:Z87"/>
    <mergeCell ref="AA76:AA81"/>
    <mergeCell ref="W74:W75"/>
    <mergeCell ref="X74:X75"/>
    <mergeCell ref="Y74:Y75"/>
    <mergeCell ref="Z74:Z75"/>
    <mergeCell ref="AA74:AA75"/>
    <mergeCell ref="Z71:Z73"/>
    <mergeCell ref="W63:W73"/>
    <mergeCell ref="X63:X73"/>
    <mergeCell ref="Y63:Y73"/>
    <mergeCell ref="AA71:AA73"/>
    <mergeCell ref="Z67:Z69"/>
    <mergeCell ref="W76:W81"/>
    <mergeCell ref="X76:X81"/>
    <mergeCell ref="Y76:Y81"/>
    <mergeCell ref="Z76:Z81"/>
    <mergeCell ref="L59:L85"/>
    <mergeCell ref="M59:M85"/>
    <mergeCell ref="N59:N85"/>
    <mergeCell ref="O59:O85"/>
    <mergeCell ref="P59:P85"/>
    <mergeCell ref="Q59:Q85"/>
    <mergeCell ref="W88:W89"/>
    <mergeCell ref="X88:X89"/>
    <mergeCell ref="L88:L89"/>
    <mergeCell ref="M88:M89"/>
    <mergeCell ref="N88:N89"/>
    <mergeCell ref="O88:O89"/>
    <mergeCell ref="P88:P89"/>
    <mergeCell ref="W59:W62"/>
    <mergeCell ref="X59:X62"/>
    <mergeCell ref="L90:L97"/>
    <mergeCell ref="M90:M97"/>
    <mergeCell ref="N90:N97"/>
    <mergeCell ref="O90:O97"/>
    <mergeCell ref="P90:P97"/>
    <mergeCell ref="Q90:Q97"/>
    <mergeCell ref="Y88:Y89"/>
    <mergeCell ref="Z88:Z89"/>
    <mergeCell ref="AA88:AA89"/>
    <mergeCell ref="AA94:AA95"/>
    <mergeCell ref="R90:R92"/>
    <mergeCell ref="S90:S92"/>
    <mergeCell ref="T90:T92"/>
    <mergeCell ref="U90:U96"/>
    <mergeCell ref="V90:V96"/>
    <mergeCell ref="R93:R94"/>
    <mergeCell ref="S93:S94"/>
    <mergeCell ref="T93:T94"/>
    <mergeCell ref="W90:W96"/>
    <mergeCell ref="X90:X96"/>
    <mergeCell ref="Y90:Y96"/>
    <mergeCell ref="H88:H89"/>
    <mergeCell ref="I88:I89"/>
    <mergeCell ref="J88:J89"/>
    <mergeCell ref="K88:K89"/>
    <mergeCell ref="E90:E97"/>
    <mergeCell ref="F90:F97"/>
    <mergeCell ref="G90:G97"/>
    <mergeCell ref="H90:H97"/>
    <mergeCell ref="I90:I97"/>
    <mergeCell ref="J90:J97"/>
    <mergeCell ref="K90:K97"/>
    <mergeCell ref="Y98:Y108"/>
    <mergeCell ref="Q88:Q89"/>
    <mergeCell ref="U88:U89"/>
    <mergeCell ref="V88:V89"/>
    <mergeCell ref="Z90:Z92"/>
    <mergeCell ref="Z93:Z95"/>
    <mergeCell ref="E98:E108"/>
    <mergeCell ref="F98:F108"/>
    <mergeCell ref="G98:G108"/>
    <mergeCell ref="H98:H108"/>
    <mergeCell ref="I98:I108"/>
    <mergeCell ref="J98:J108"/>
    <mergeCell ref="K98:K108"/>
    <mergeCell ref="L98:L108"/>
    <mergeCell ref="M98:M108"/>
    <mergeCell ref="Z99:Z100"/>
    <mergeCell ref="Z103:Z104"/>
    <mergeCell ref="Z105:Z106"/>
    <mergeCell ref="T98:T108"/>
    <mergeCell ref="U98:U108"/>
    <mergeCell ref="V98:V108"/>
    <mergeCell ref="W98:W108"/>
    <mergeCell ref="X98:X108"/>
    <mergeCell ref="G88:G89"/>
    <mergeCell ref="R109:R110"/>
    <mergeCell ref="S109:S110"/>
    <mergeCell ref="T109:T110"/>
    <mergeCell ref="N98:N108"/>
    <mergeCell ref="O98:O108"/>
    <mergeCell ref="P98:P108"/>
    <mergeCell ref="Q98:Q108"/>
    <mergeCell ref="R98:R108"/>
    <mergeCell ref="S98:S108"/>
    <mergeCell ref="F109:F110"/>
    <mergeCell ref="G109:G110"/>
    <mergeCell ref="H109:H110"/>
    <mergeCell ref="I109:I110"/>
    <mergeCell ref="J109:J110"/>
    <mergeCell ref="AB109:AB110"/>
    <mergeCell ref="F111:F113"/>
    <mergeCell ref="G111:G113"/>
    <mergeCell ref="H111:H113"/>
    <mergeCell ref="I111:I113"/>
    <mergeCell ref="J111:J113"/>
    <mergeCell ref="K111:K113"/>
    <mergeCell ref="L111:L113"/>
    <mergeCell ref="M111:M113"/>
    <mergeCell ref="N111:N113"/>
    <mergeCell ref="O111:O113"/>
    <mergeCell ref="P111:P113"/>
    <mergeCell ref="Q111:Q113"/>
    <mergeCell ref="U109:U110"/>
    <mergeCell ref="V109:V110"/>
    <mergeCell ref="W109:W110"/>
    <mergeCell ref="X109:X110"/>
    <mergeCell ref="Y109:Y110"/>
    <mergeCell ref="P109:P110"/>
    <mergeCell ref="AA109:AA110"/>
    <mergeCell ref="I114:I119"/>
    <mergeCell ref="J114:J119"/>
    <mergeCell ref="K114:K119"/>
    <mergeCell ref="L114:L119"/>
    <mergeCell ref="M114:M119"/>
    <mergeCell ref="N114:N119"/>
    <mergeCell ref="O114:O119"/>
    <mergeCell ref="P114:P119"/>
    <mergeCell ref="Q114:Q119"/>
    <mergeCell ref="K109:K110"/>
    <mergeCell ref="R114:R119"/>
    <mergeCell ref="S114:S119"/>
    <mergeCell ref="V111:V113"/>
    <mergeCell ref="W111:W113"/>
    <mergeCell ref="X111:X113"/>
    <mergeCell ref="Y111:Y113"/>
    <mergeCell ref="Z111:Z113"/>
    <mergeCell ref="Z109:Z110"/>
    <mergeCell ref="L109:L110"/>
    <mergeCell ref="M109:M110"/>
    <mergeCell ref="N109:N110"/>
    <mergeCell ref="O109:O110"/>
    <mergeCell ref="Q109:Q110"/>
    <mergeCell ref="AA138:AA141"/>
    <mergeCell ref="AB138:AB141"/>
    <mergeCell ref="B124:Z143"/>
    <mergeCell ref="B123:AH123"/>
    <mergeCell ref="Z48:Z50"/>
    <mergeCell ref="Z51:Z52"/>
    <mergeCell ref="Z53:Z55"/>
    <mergeCell ref="Z56:Z58"/>
    <mergeCell ref="Z63:Z66"/>
    <mergeCell ref="Y114:Y115"/>
    <mergeCell ref="AA114:AA119"/>
    <mergeCell ref="W116:W119"/>
    <mergeCell ref="X116:X119"/>
    <mergeCell ref="Y116:Y119"/>
    <mergeCell ref="Z114:Z119"/>
    <mergeCell ref="T114:T119"/>
    <mergeCell ref="U114:U119"/>
    <mergeCell ref="V114:V119"/>
    <mergeCell ref="W114:W115"/>
    <mergeCell ref="X114:X115"/>
    <mergeCell ref="E114:E119"/>
    <mergeCell ref="F114:F119"/>
    <mergeCell ref="G114:G119"/>
    <mergeCell ref="H114:H119"/>
    <mergeCell ref="AA124:AA126"/>
    <mergeCell ref="AB124:AB126"/>
    <mergeCell ref="AC124:AC126"/>
    <mergeCell ref="AD124:AD126"/>
    <mergeCell ref="AE124:AE126"/>
    <mergeCell ref="AF124:AF126"/>
    <mergeCell ref="AG124:AH124"/>
    <mergeCell ref="AG125:AH125"/>
    <mergeCell ref="AA128:AA1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13"/>
  <sheetViews>
    <sheetView topLeftCell="G1" workbookViewId="0">
      <selection activeCell="H11" sqref="H11"/>
    </sheetView>
  </sheetViews>
  <sheetFormatPr baseColWidth="10" defaultColWidth="11.5703125" defaultRowHeight="12"/>
  <cols>
    <col min="1" max="1" width="17.85546875" style="92" customWidth="1"/>
    <col min="2" max="2" width="10" style="92" customWidth="1"/>
    <col min="3" max="4" width="17.85546875" style="92" customWidth="1"/>
    <col min="5" max="5" width="13.7109375" style="92" customWidth="1"/>
    <col min="6" max="6" width="28.5703125" style="92" customWidth="1"/>
    <col min="7" max="7" width="19.140625" style="92" customWidth="1"/>
    <col min="8" max="8" width="17" style="92" customWidth="1"/>
    <col min="9" max="9" width="35.5703125" style="92" customWidth="1"/>
    <col min="10" max="10" width="13.7109375" style="92" customWidth="1"/>
    <col min="11" max="11" width="15.85546875" style="92" customWidth="1"/>
    <col min="12" max="16384" width="11.5703125" style="92"/>
  </cols>
  <sheetData>
    <row r="2" spans="1:19" ht="15.75" customHeight="1">
      <c r="A2" s="1213" t="s">
        <v>5</v>
      </c>
      <c r="B2" s="1213" t="s">
        <v>145</v>
      </c>
      <c r="C2" s="1214" t="s">
        <v>7</v>
      </c>
      <c r="D2" s="1215" t="s">
        <v>119</v>
      </c>
      <c r="E2" s="1216" t="s">
        <v>120</v>
      </c>
      <c r="F2" s="1214" t="s">
        <v>13</v>
      </c>
      <c r="G2" s="1215" t="s">
        <v>121</v>
      </c>
      <c r="H2" s="1215" t="s">
        <v>122</v>
      </c>
      <c r="I2" s="1214" t="s">
        <v>17</v>
      </c>
      <c r="J2" s="1212" t="s">
        <v>123</v>
      </c>
      <c r="K2" s="1216" t="s">
        <v>124</v>
      </c>
      <c r="L2" s="1212" t="s">
        <v>125</v>
      </c>
      <c r="M2" s="1212"/>
      <c r="N2" s="1212"/>
      <c r="O2" s="1212"/>
      <c r="P2" s="1212"/>
    </row>
    <row r="3" spans="1:19" ht="21" customHeight="1" thickBot="1">
      <c r="A3" s="1213"/>
      <c r="B3" s="1213"/>
      <c r="C3" s="1214"/>
      <c r="D3" s="1215"/>
      <c r="E3" s="1216"/>
      <c r="F3" s="1214"/>
      <c r="G3" s="1215"/>
      <c r="H3" s="1215"/>
      <c r="I3" s="1214"/>
      <c r="J3" s="1212"/>
      <c r="K3" s="1216"/>
      <c r="L3" s="44">
        <v>2018</v>
      </c>
      <c r="M3" s="44">
        <v>2019</v>
      </c>
      <c r="N3" s="44">
        <v>2020</v>
      </c>
      <c r="O3" s="44">
        <v>2021</v>
      </c>
      <c r="P3" s="44">
        <v>2022</v>
      </c>
    </row>
    <row r="4" spans="1:19" ht="25.5" thickTop="1" thickBot="1">
      <c r="A4" s="1222" t="s">
        <v>31</v>
      </c>
      <c r="B4" s="1223">
        <v>0.23</v>
      </c>
      <c r="C4" s="1222" t="s">
        <v>32</v>
      </c>
      <c r="D4" s="1217">
        <v>0.3</v>
      </c>
      <c r="E4" s="1219">
        <f>+D4*B4</f>
        <v>6.9000000000000006E-2</v>
      </c>
      <c r="F4" s="45" t="s">
        <v>126</v>
      </c>
      <c r="G4" s="46">
        <v>0.3</v>
      </c>
      <c r="H4" s="47">
        <f>+G4*E4</f>
        <v>2.07E-2</v>
      </c>
      <c r="I4" s="45" t="s">
        <v>127</v>
      </c>
      <c r="J4" s="46">
        <v>1</v>
      </c>
      <c r="K4" s="48">
        <f>J4*G4*D4*B4</f>
        <v>2.07E-2</v>
      </c>
      <c r="L4" s="49">
        <v>4.1400000000000005E-3</v>
      </c>
      <c r="M4" s="49">
        <v>4.6183999999999999E-3</v>
      </c>
      <c r="N4" s="50">
        <f>'[2]Plan Estratégico'!AM6*K4</f>
        <v>0</v>
      </c>
      <c r="O4" s="51">
        <f>+'[3]Plan Acción Estratégico'!AR6*K4</f>
        <v>0</v>
      </c>
      <c r="P4" s="51">
        <f>+'[3]Plan Acción Estratégico'!AW6*K4</f>
        <v>0</v>
      </c>
    </row>
    <row r="5" spans="1:19" ht="61.5" customHeight="1" thickTop="1" thickBot="1">
      <c r="A5" s="1221"/>
      <c r="B5" s="1224"/>
      <c r="C5" s="1221"/>
      <c r="D5" s="1218"/>
      <c r="E5" s="1220"/>
      <c r="F5" s="52" t="s">
        <v>128</v>
      </c>
      <c r="G5" s="53">
        <v>0.3</v>
      </c>
      <c r="H5" s="54">
        <f>+G5*E4</f>
        <v>2.07E-2</v>
      </c>
      <c r="I5" s="52" t="s">
        <v>129</v>
      </c>
      <c r="J5" s="53">
        <v>1</v>
      </c>
      <c r="K5" s="54">
        <f>J5*G5*D4*B4</f>
        <v>2.07E-2</v>
      </c>
      <c r="L5" s="49">
        <v>4.1400000000000005E-3</v>
      </c>
      <c r="M5" s="49">
        <v>4.1400000000000005E-3</v>
      </c>
      <c r="N5" s="51">
        <f>+'[3]Plan Acción Estratégico'!AM11*K5</f>
        <v>0</v>
      </c>
      <c r="O5" s="51">
        <f>+'[3]Plan Acción Estratégico'!AR11*K5</f>
        <v>0</v>
      </c>
      <c r="P5" s="51">
        <f>+'[3]Plan Acción Estratégico'!AW11*K5</f>
        <v>0</v>
      </c>
    </row>
    <row r="6" spans="1:19" ht="25.5" thickTop="1" thickBot="1">
      <c r="A6" s="1221"/>
      <c r="B6" s="1224"/>
      <c r="C6" s="1221"/>
      <c r="D6" s="1218"/>
      <c r="E6" s="1220"/>
      <c r="F6" s="52" t="s">
        <v>130</v>
      </c>
      <c r="G6" s="53">
        <v>0.15</v>
      </c>
      <c r="H6" s="54">
        <f>+G6*E4</f>
        <v>1.035E-2</v>
      </c>
      <c r="I6" s="52" t="s">
        <v>131</v>
      </c>
      <c r="J6" s="53">
        <v>1</v>
      </c>
      <c r="K6" s="54">
        <f>J6*G6*D4*B4</f>
        <v>1.035E-2</v>
      </c>
      <c r="L6" s="49">
        <v>2.3287500000000001E-3</v>
      </c>
      <c r="M6" s="49">
        <v>2.3287500000000001E-3</v>
      </c>
      <c r="N6" s="50">
        <f>'[2]Plan Estratégico'!AM11*K6</f>
        <v>0</v>
      </c>
      <c r="O6" s="51">
        <f>+'[3]Plan Acción Estratégico'!AR12*K6</f>
        <v>0</v>
      </c>
      <c r="P6" s="51">
        <f>+'[3]Plan Acción Estratégico'!AW12*K6</f>
        <v>0</v>
      </c>
    </row>
    <row r="7" spans="1:19" ht="48.95" customHeight="1" thickTop="1" thickBot="1">
      <c r="A7" s="1221"/>
      <c r="B7" s="1224"/>
      <c r="C7" s="1221"/>
      <c r="D7" s="1218"/>
      <c r="E7" s="1220"/>
      <c r="F7" s="52" t="s">
        <v>33</v>
      </c>
      <c r="G7" s="53">
        <v>0.15</v>
      </c>
      <c r="H7" s="54">
        <f>+G7*E4</f>
        <v>1.035E-2</v>
      </c>
      <c r="I7" s="52" t="s">
        <v>34</v>
      </c>
      <c r="J7" s="53">
        <v>1</v>
      </c>
      <c r="K7" s="54">
        <f>J7*G7*D4*B4</f>
        <v>1.035E-2</v>
      </c>
      <c r="L7" s="49">
        <v>1.7951499999999999E-3</v>
      </c>
      <c r="M7" s="49">
        <v>4.0175249999999992E-3</v>
      </c>
      <c r="N7" s="51">
        <f>+'[3]Plan Acción Estratégico'!AM14*K7</f>
        <v>0</v>
      </c>
      <c r="O7" s="51">
        <f>+'[3]Plan Acción Estratégico'!AR14*K7</f>
        <v>0</v>
      </c>
      <c r="P7" s="51">
        <f>+'[3]Plan Acción Estratégico'!AW14*K7</f>
        <v>0</v>
      </c>
    </row>
    <row r="8" spans="1:19" ht="25.5" thickTop="1" thickBot="1">
      <c r="A8" s="1221"/>
      <c r="B8" s="1224"/>
      <c r="C8" s="1221"/>
      <c r="D8" s="1218"/>
      <c r="E8" s="1220"/>
      <c r="F8" s="52" t="s">
        <v>35</v>
      </c>
      <c r="G8" s="53">
        <v>0.1</v>
      </c>
      <c r="H8" s="54">
        <f>+G8*E4</f>
        <v>6.9000000000000008E-3</v>
      </c>
      <c r="I8" s="52" t="s">
        <v>36</v>
      </c>
      <c r="J8" s="53">
        <v>1</v>
      </c>
      <c r="K8" s="54">
        <f>J8*G8*D4*B4</f>
        <v>6.8999999999999999E-3</v>
      </c>
      <c r="L8" s="49">
        <v>6.7562500000000001E-3</v>
      </c>
      <c r="M8" s="49">
        <v>3.7796666666666667E-4</v>
      </c>
      <c r="N8" s="51">
        <f>+'[3]Plan Acción Estratégico'!AM17*K8</f>
        <v>0</v>
      </c>
      <c r="O8" s="51">
        <f>+'[3]Plan Acción Estratégico'!AR17*K8</f>
        <v>0</v>
      </c>
      <c r="P8" s="51">
        <f>+'[3]Plan Acción Estratégico'!AW17*K8</f>
        <v>0</v>
      </c>
    </row>
    <row r="9" spans="1:19" ht="37.5" thickTop="1" thickBot="1">
      <c r="A9" s="1221"/>
      <c r="B9" s="1224"/>
      <c r="C9" s="1221" t="s">
        <v>37</v>
      </c>
      <c r="D9" s="1218">
        <v>0.15</v>
      </c>
      <c r="E9" s="1220">
        <f>+D9*B4</f>
        <v>3.4500000000000003E-2</v>
      </c>
      <c r="F9" s="52" t="s">
        <v>38</v>
      </c>
      <c r="G9" s="53">
        <v>0.5</v>
      </c>
      <c r="H9" s="54">
        <f>+G9*E9</f>
        <v>1.7250000000000001E-2</v>
      </c>
      <c r="I9" s="52" t="s">
        <v>39</v>
      </c>
      <c r="J9" s="53">
        <v>1</v>
      </c>
      <c r="K9" s="54">
        <f>J9*G9*D9*B4</f>
        <v>1.7250000000000001E-2</v>
      </c>
      <c r="L9" s="49">
        <v>1.1116666666666666E-3</v>
      </c>
      <c r="M9" s="49">
        <v>8.3375000000000012E-3</v>
      </c>
      <c r="N9" s="51">
        <f>+'[3]Plan Acción Estratégico'!AM20*K9</f>
        <v>0</v>
      </c>
      <c r="O9" s="51">
        <f>+'[3]Plan Acción Estratégico'!AR20*K9</f>
        <v>0</v>
      </c>
      <c r="P9" s="51">
        <f>+'[3]Plan Acción Estratégico'!AW20*K9</f>
        <v>0</v>
      </c>
    </row>
    <row r="10" spans="1:19" ht="73.5" customHeight="1" thickTop="1" thickBot="1">
      <c r="A10" s="1221"/>
      <c r="B10" s="1224"/>
      <c r="C10" s="1221"/>
      <c r="D10" s="1218"/>
      <c r="E10" s="1220"/>
      <c r="F10" s="52" t="s">
        <v>132</v>
      </c>
      <c r="G10" s="53">
        <v>0.5</v>
      </c>
      <c r="H10" s="54">
        <f>+G10*E9</f>
        <v>1.7250000000000001E-2</v>
      </c>
      <c r="I10" s="52" t="s">
        <v>133</v>
      </c>
      <c r="J10" s="53">
        <v>1</v>
      </c>
      <c r="K10" s="54">
        <f>J10*G10*D9*B4</f>
        <v>1.7250000000000001E-2</v>
      </c>
      <c r="L10" s="49">
        <v>5.4904929166666666E-3</v>
      </c>
      <c r="M10" s="49">
        <v>3.74833875E-3</v>
      </c>
      <c r="N10" s="51">
        <f>+'[3]Plan Acción Estratégico'!AM24*K10</f>
        <v>0</v>
      </c>
      <c r="O10" s="51">
        <f>+'[3]Plan Acción Estratégico'!AR24*K10</f>
        <v>0</v>
      </c>
      <c r="P10" s="51">
        <f>+'[3]Plan Acción Estratégico'!AW24*K10</f>
        <v>0</v>
      </c>
    </row>
    <row r="11" spans="1:19" ht="37.5" thickTop="1" thickBot="1">
      <c r="A11" s="1221"/>
      <c r="B11" s="1224"/>
      <c r="C11" s="52" t="s">
        <v>40</v>
      </c>
      <c r="D11" s="55">
        <v>0.2</v>
      </c>
      <c r="E11" s="54">
        <f>+D11*B4</f>
        <v>4.6000000000000006E-2</v>
      </c>
      <c r="F11" s="52" t="s">
        <v>134</v>
      </c>
      <c r="G11" s="53">
        <v>1</v>
      </c>
      <c r="H11" s="54">
        <f>+G11*E11</f>
        <v>4.6000000000000006E-2</v>
      </c>
      <c r="I11" s="52" t="s">
        <v>41</v>
      </c>
      <c r="J11" s="53">
        <v>1</v>
      </c>
      <c r="K11" s="54">
        <f>J11*G11*D11*B4</f>
        <v>4.6000000000000006E-2</v>
      </c>
      <c r="L11" s="49">
        <v>4.6000000000000006E-2</v>
      </c>
      <c r="M11" s="49">
        <v>0</v>
      </c>
      <c r="N11" s="51">
        <f>+'[3]Plan Acción Estratégico'!AM28*K11</f>
        <v>0</v>
      </c>
      <c r="O11" s="51">
        <f>+'[3]Plan Acción Estratégico'!AR28*K11</f>
        <v>0</v>
      </c>
      <c r="P11" s="51">
        <f>+'[3]Plan Acción Estratégico'!AW28*K11</f>
        <v>0</v>
      </c>
      <c r="S11" s="95"/>
    </row>
    <row r="12" spans="1:19" ht="37.5" thickTop="1" thickBot="1">
      <c r="A12" s="1221"/>
      <c r="B12" s="1224"/>
      <c r="C12" s="52" t="s">
        <v>42</v>
      </c>
      <c r="D12" s="55">
        <v>0.1</v>
      </c>
      <c r="E12" s="54">
        <f>+D12*B4</f>
        <v>2.3000000000000003E-2</v>
      </c>
      <c r="F12" s="52" t="s">
        <v>135</v>
      </c>
      <c r="G12" s="53">
        <v>1</v>
      </c>
      <c r="H12" s="54">
        <f>+G12*E12</f>
        <v>2.3000000000000003E-2</v>
      </c>
      <c r="I12" s="52" t="s">
        <v>136</v>
      </c>
      <c r="J12" s="53">
        <v>1</v>
      </c>
      <c r="K12" s="54">
        <f>J12*G12*D12*B4</f>
        <v>2.3000000000000003E-2</v>
      </c>
      <c r="L12" s="49">
        <v>8.7666361904761916E-3</v>
      </c>
      <c r="M12" s="49">
        <v>2.6515232380952387E-2</v>
      </c>
      <c r="N12" s="51">
        <f>+'[3]Plan Acción Estratégico'!AM29*K12</f>
        <v>0</v>
      </c>
      <c r="O12" s="51">
        <f>+'[3]Plan Acción Estratégico'!AR29*K12</f>
        <v>0</v>
      </c>
      <c r="P12" s="51">
        <f>+'[3]Plan Acción Estratégico'!AW29*K12</f>
        <v>0</v>
      </c>
      <c r="S12" s="95"/>
    </row>
    <row r="13" spans="1:19" ht="37.5" thickTop="1" thickBot="1">
      <c r="A13" s="1221"/>
      <c r="B13" s="1224"/>
      <c r="C13" s="56" t="s">
        <v>43</v>
      </c>
      <c r="D13" s="57">
        <v>0.05</v>
      </c>
      <c r="E13" s="58">
        <f>+D13*B4</f>
        <v>1.1500000000000002E-2</v>
      </c>
      <c r="F13" s="56" t="s">
        <v>44</v>
      </c>
      <c r="G13" s="53">
        <v>1</v>
      </c>
      <c r="H13" s="54">
        <f>+G13*E13</f>
        <v>1.1500000000000002E-2</v>
      </c>
      <c r="I13" s="52" t="s">
        <v>137</v>
      </c>
      <c r="J13" s="53">
        <v>1</v>
      </c>
      <c r="K13" s="54">
        <f>J13*G13*D13*B4</f>
        <v>1.1500000000000002E-2</v>
      </c>
      <c r="L13" s="49">
        <v>0</v>
      </c>
      <c r="M13" s="49">
        <v>4.8875000000000012E-3</v>
      </c>
      <c r="N13" s="51">
        <f>+'[3]Plan Acción Estratégico'!AM34*K13</f>
        <v>0</v>
      </c>
      <c r="O13" s="51">
        <f>+'[3]Plan Acción Estratégico'!AR34*K13</f>
        <v>0</v>
      </c>
      <c r="P13" s="51">
        <f>+'[3]Plan Acción Estratégico'!AW34*K13</f>
        <v>0</v>
      </c>
      <c r="S13" s="95"/>
    </row>
    <row r="14" spans="1:19" ht="73.5" customHeight="1" thickTop="1" thickBot="1">
      <c r="A14" s="1221"/>
      <c r="B14" s="1224"/>
      <c r="C14" s="56" t="s">
        <v>45</v>
      </c>
      <c r="D14" s="57">
        <v>0.2</v>
      </c>
      <c r="E14" s="58">
        <f>+D14*B4</f>
        <v>4.6000000000000006E-2</v>
      </c>
      <c r="F14" s="56" t="s">
        <v>138</v>
      </c>
      <c r="G14" s="53">
        <v>1</v>
      </c>
      <c r="H14" s="54">
        <f>+G14*E14</f>
        <v>4.6000000000000006E-2</v>
      </c>
      <c r="I14" s="52" t="s">
        <v>139</v>
      </c>
      <c r="J14" s="53">
        <v>1</v>
      </c>
      <c r="K14" s="54">
        <f>J14*G14*D14*B4</f>
        <v>4.6000000000000006E-2</v>
      </c>
      <c r="L14" s="49">
        <v>0</v>
      </c>
      <c r="M14" s="49">
        <v>1.3033333333333334E-2</v>
      </c>
      <c r="N14" s="51">
        <f>+'[3]Plan Acción Estratégico'!AM38*K14</f>
        <v>0</v>
      </c>
      <c r="O14" s="51">
        <f>+'[3]Plan Acción Estratégico'!AR38*K14</f>
        <v>0</v>
      </c>
      <c r="P14" s="51">
        <f>+'[3]Plan Acción Estratégico'!AW38*K14</f>
        <v>0</v>
      </c>
    </row>
    <row r="15" spans="1:19" ht="97.5" thickTop="1" thickBot="1">
      <c r="A15" s="1225" t="s">
        <v>46</v>
      </c>
      <c r="B15" s="1226">
        <v>0.18</v>
      </c>
      <c r="C15" s="1225" t="s">
        <v>140</v>
      </c>
      <c r="D15" s="1227">
        <v>1</v>
      </c>
      <c r="E15" s="1228">
        <f>+D15*B15</f>
        <v>0.18</v>
      </c>
      <c r="F15" s="59" t="s">
        <v>141</v>
      </c>
      <c r="G15" s="60">
        <v>0.5</v>
      </c>
      <c r="H15" s="61">
        <f>+G15*E15</f>
        <v>0.09</v>
      </c>
      <c r="I15" s="59" t="s">
        <v>142</v>
      </c>
      <c r="J15" s="60">
        <v>1</v>
      </c>
      <c r="K15" s="61">
        <f>J15*G15*D15*B15</f>
        <v>0.09</v>
      </c>
      <c r="L15" s="49">
        <v>6.3E-2</v>
      </c>
      <c r="M15" s="49">
        <v>2.4E-2</v>
      </c>
      <c r="N15" s="51">
        <f>+'[3]Plan Acción Estratégico'!AM41*K15</f>
        <v>0</v>
      </c>
      <c r="O15" s="51">
        <f>+'[3]Plan Acción Estratégico'!AR41*K15</f>
        <v>0</v>
      </c>
      <c r="P15" s="51">
        <f>+'[3]Plan Acción Estratégico'!AW41*K15</f>
        <v>0</v>
      </c>
    </row>
    <row r="16" spans="1:19" ht="37.5" thickTop="1" thickBot="1">
      <c r="A16" s="1225"/>
      <c r="B16" s="1226"/>
      <c r="C16" s="1225"/>
      <c r="D16" s="1227"/>
      <c r="E16" s="1228"/>
      <c r="F16" s="59" t="s">
        <v>143</v>
      </c>
      <c r="G16" s="60">
        <v>0.5</v>
      </c>
      <c r="H16" s="61">
        <f>+G16*E15</f>
        <v>0.09</v>
      </c>
      <c r="I16" s="59" t="s">
        <v>144</v>
      </c>
      <c r="J16" s="60">
        <v>1</v>
      </c>
      <c r="K16" s="61">
        <f>J16*G16*D15*B15</f>
        <v>0.09</v>
      </c>
      <c r="L16" s="49">
        <v>3.7124999999999998E-2</v>
      </c>
      <c r="M16" s="49">
        <v>3.3750000000000002E-2</v>
      </c>
      <c r="N16" s="51">
        <f>+'[3]Plan Acción Estratégico'!AM48*K16</f>
        <v>0</v>
      </c>
      <c r="O16" s="51">
        <f>+'[3]Plan Acción Estratégico'!AR48*K16</f>
        <v>0</v>
      </c>
      <c r="P16" s="51">
        <f>+'[3]Plan Acción Estratégico'!AW48*K16</f>
        <v>0</v>
      </c>
    </row>
    <row r="17" spans="1:20" ht="37.5" thickTop="1" thickBot="1">
      <c r="A17" s="1234" t="s">
        <v>47</v>
      </c>
      <c r="B17" s="1235">
        <v>0.09</v>
      </c>
      <c r="C17" s="62" t="s">
        <v>48</v>
      </c>
      <c r="D17" s="63">
        <v>0.25</v>
      </c>
      <c r="E17" s="64">
        <f>+D17*B17</f>
        <v>2.2499999999999999E-2</v>
      </c>
      <c r="F17" s="62" t="s">
        <v>49</v>
      </c>
      <c r="G17" s="65">
        <v>1</v>
      </c>
      <c r="H17" s="64">
        <f t="shared" ref="H17:H22" si="0">+G17*E17</f>
        <v>2.2499999999999999E-2</v>
      </c>
      <c r="I17" s="62" t="s">
        <v>49</v>
      </c>
      <c r="J17" s="65">
        <v>1</v>
      </c>
      <c r="K17" s="64">
        <f>J17*G17*D17*B17</f>
        <v>2.2499999999999999E-2</v>
      </c>
      <c r="L17" s="49">
        <v>5.6249999999999998E-3</v>
      </c>
      <c r="M17" s="49">
        <v>5.6249999999999998E-3</v>
      </c>
      <c r="N17" s="51">
        <f>+'[3]Plan Acción Estratégico'!AM51*K17</f>
        <v>0</v>
      </c>
      <c r="O17" s="51">
        <f>+'[3]Plan Acción Estratégico'!AR51*K17</f>
        <v>0</v>
      </c>
      <c r="P17" s="51">
        <f>+'[3]Plan Acción Estratégico'!AW51*K17</f>
        <v>0</v>
      </c>
    </row>
    <row r="18" spans="1:20" ht="25.5" thickTop="1" thickBot="1">
      <c r="A18" s="1234"/>
      <c r="B18" s="1235"/>
      <c r="C18" s="66" t="s">
        <v>50</v>
      </c>
      <c r="D18" s="67">
        <v>0.25</v>
      </c>
      <c r="E18" s="68">
        <f>+D18*B17</f>
        <v>2.2499999999999999E-2</v>
      </c>
      <c r="F18" s="66" t="s">
        <v>51</v>
      </c>
      <c r="G18" s="69">
        <v>1</v>
      </c>
      <c r="H18" s="68">
        <f t="shared" si="0"/>
        <v>2.2499999999999999E-2</v>
      </c>
      <c r="I18" s="66" t="s">
        <v>51</v>
      </c>
      <c r="J18" s="70">
        <v>1</v>
      </c>
      <c r="K18" s="64">
        <f>J18*G18*D18*B17</f>
        <v>2.2499999999999999E-2</v>
      </c>
      <c r="L18" s="49">
        <v>0</v>
      </c>
      <c r="M18" s="49">
        <v>1.22674695652174E-2</v>
      </c>
      <c r="N18" s="51">
        <f>+'[3]Plan Acción Estratégico'!AM54*K18</f>
        <v>0</v>
      </c>
      <c r="O18" s="51">
        <f>+'[3]Plan Acción Estratégico'!AR54*K18</f>
        <v>0</v>
      </c>
      <c r="P18" s="51">
        <f>+'[3]Plan Acción Estratégico'!AW54*K18</f>
        <v>0</v>
      </c>
      <c r="S18" s="96"/>
      <c r="T18" s="96"/>
    </row>
    <row r="19" spans="1:20" ht="25.5" thickTop="1" thickBot="1">
      <c r="A19" s="1234"/>
      <c r="B19" s="1235"/>
      <c r="C19" s="66" t="s">
        <v>52</v>
      </c>
      <c r="D19" s="67">
        <v>0.25</v>
      </c>
      <c r="E19" s="68">
        <f>+D19*B17</f>
        <v>2.2499999999999999E-2</v>
      </c>
      <c r="F19" s="66" t="s">
        <v>53</v>
      </c>
      <c r="G19" s="69">
        <v>1</v>
      </c>
      <c r="H19" s="68">
        <f t="shared" si="0"/>
        <v>2.2499999999999999E-2</v>
      </c>
      <c r="I19" s="66" t="s">
        <v>53</v>
      </c>
      <c r="J19" s="70">
        <v>1</v>
      </c>
      <c r="K19" s="64">
        <f>J19*G19*D19*B17</f>
        <v>2.2499999999999999E-2</v>
      </c>
      <c r="L19" s="49">
        <v>3.7499999999999999E-3</v>
      </c>
      <c r="M19" s="49">
        <v>2.2752750000000002E-3</v>
      </c>
      <c r="N19" s="51">
        <f>+'[3]Plan Acción Estratégico'!AM56*K19</f>
        <v>0</v>
      </c>
      <c r="O19" s="51">
        <f>+'[3]Plan Acción Estratégico'!AR56*K19</f>
        <v>0</v>
      </c>
      <c r="P19" s="51">
        <f>+'[3]Plan Acción Estratégico'!AW56*K19</f>
        <v>0</v>
      </c>
      <c r="S19" s="96"/>
      <c r="T19" s="97"/>
    </row>
    <row r="20" spans="1:20" ht="37.5" thickTop="1" thickBot="1">
      <c r="A20" s="1234"/>
      <c r="B20" s="1235"/>
      <c r="C20" s="66" t="s">
        <v>54</v>
      </c>
      <c r="D20" s="67">
        <v>0.25</v>
      </c>
      <c r="E20" s="68">
        <f>+D20*B17</f>
        <v>2.2499999999999999E-2</v>
      </c>
      <c r="F20" s="66" t="s">
        <v>55</v>
      </c>
      <c r="G20" s="69">
        <v>1</v>
      </c>
      <c r="H20" s="68">
        <f t="shared" si="0"/>
        <v>2.2499999999999999E-2</v>
      </c>
      <c r="I20" s="66" t="s">
        <v>55</v>
      </c>
      <c r="J20" s="70">
        <v>1</v>
      </c>
      <c r="K20" s="64">
        <f>J20*G20*D20*B17</f>
        <v>2.2499999999999999E-2</v>
      </c>
      <c r="L20" s="49">
        <v>4.0000000000000001E-3</v>
      </c>
      <c r="M20" s="49">
        <v>1.0845E-3</v>
      </c>
      <c r="N20" s="51">
        <f>+'[3]Plan Acción Estratégico'!AM59*K20</f>
        <v>0</v>
      </c>
      <c r="O20" s="51">
        <f>+'[3]Plan Acción Estratégico'!AR59*K20</f>
        <v>0</v>
      </c>
      <c r="P20" s="51">
        <f>+'[3]Plan Acción Estratégico'!AW59*K20</f>
        <v>0</v>
      </c>
      <c r="S20" s="96"/>
      <c r="T20" s="96"/>
    </row>
    <row r="21" spans="1:20" ht="61.5" customHeight="1" thickTop="1" thickBot="1">
      <c r="A21" s="1229" t="s">
        <v>56</v>
      </c>
      <c r="B21" s="1231">
        <v>0.11</v>
      </c>
      <c r="C21" s="71" t="s">
        <v>57</v>
      </c>
      <c r="D21" s="72">
        <v>0.22500000000000001</v>
      </c>
      <c r="E21" s="73">
        <f>+D21*B21</f>
        <v>2.4750000000000001E-2</v>
      </c>
      <c r="F21" s="71" t="s">
        <v>58</v>
      </c>
      <c r="G21" s="74">
        <v>1</v>
      </c>
      <c r="H21" s="73">
        <f t="shared" si="0"/>
        <v>2.4750000000000001E-2</v>
      </c>
      <c r="I21" s="71" t="s">
        <v>59</v>
      </c>
      <c r="J21" s="74">
        <v>1</v>
      </c>
      <c r="K21" s="73">
        <f>J21*G21*D21*B21</f>
        <v>2.4750000000000001E-2</v>
      </c>
      <c r="L21" s="49">
        <v>6.3273015981392556E-3</v>
      </c>
      <c r="M21" s="49">
        <v>5.6251415066026411E-3</v>
      </c>
      <c r="N21" s="51">
        <f>+'[3]Plan Acción Estratégico'!AM62*K21</f>
        <v>0</v>
      </c>
      <c r="O21" s="51">
        <f>+'[3]Plan Acción Estratégico'!AR62*K21</f>
        <v>0</v>
      </c>
      <c r="P21" s="51">
        <f>+'[3]Plan Acción Estratégico'!AW62*K21</f>
        <v>0</v>
      </c>
      <c r="S21" s="96"/>
      <c r="T21" s="97"/>
    </row>
    <row r="22" spans="1:20" ht="49.5" thickTop="1" thickBot="1">
      <c r="A22" s="1229"/>
      <c r="B22" s="1231"/>
      <c r="C22" s="1229" t="s">
        <v>60</v>
      </c>
      <c r="D22" s="1232">
        <v>0.22500000000000001</v>
      </c>
      <c r="E22" s="1233">
        <f>+D22*B21</f>
        <v>2.4750000000000001E-2</v>
      </c>
      <c r="F22" s="1229" t="s">
        <v>61</v>
      </c>
      <c r="G22" s="1230">
        <v>0.6</v>
      </c>
      <c r="H22" s="1233">
        <f t="shared" si="0"/>
        <v>1.485E-2</v>
      </c>
      <c r="I22" s="71" t="s">
        <v>62</v>
      </c>
      <c r="J22" s="74">
        <v>0.5</v>
      </c>
      <c r="K22" s="73">
        <f>J22*G22*D22*B21</f>
        <v>7.4250000000000002E-3</v>
      </c>
      <c r="L22" s="49">
        <v>1.9243676113360323E-3</v>
      </c>
      <c r="M22" s="49">
        <v>7.2194211757303859E-4</v>
      </c>
      <c r="N22" s="51">
        <f>+'[3]Plan Acción Estratégico'!AM66*K22</f>
        <v>0</v>
      </c>
      <c r="O22" s="51">
        <f>+'[3]Plan Acción Estratégico'!AR66*K22</f>
        <v>0</v>
      </c>
      <c r="P22" s="51">
        <f>+'[3]Plan Acción Estratégico'!AW66*K22</f>
        <v>0</v>
      </c>
      <c r="S22" s="96"/>
      <c r="T22" s="97"/>
    </row>
    <row r="23" spans="1:20" ht="28.5" customHeight="1" thickTop="1" thickBot="1">
      <c r="A23" s="1229"/>
      <c r="B23" s="1231"/>
      <c r="C23" s="1229"/>
      <c r="D23" s="1232"/>
      <c r="E23" s="1233"/>
      <c r="F23" s="1229"/>
      <c r="G23" s="1230"/>
      <c r="H23" s="1233"/>
      <c r="I23" s="71" t="s">
        <v>63</v>
      </c>
      <c r="J23" s="74">
        <v>0.25</v>
      </c>
      <c r="K23" s="73">
        <f>J23*G22*D22*B21</f>
        <v>3.7125000000000001E-3</v>
      </c>
      <c r="L23" s="49">
        <v>7.457473993288591E-4</v>
      </c>
      <c r="M23" s="49">
        <v>7.1220408976510076E-4</v>
      </c>
      <c r="N23" s="51">
        <f>+'[3]Plan Acción Estratégico'!AM70*K23</f>
        <v>0</v>
      </c>
      <c r="O23" s="51">
        <f>+'[3]Plan Acción Estratégico'!AR70*K23</f>
        <v>0</v>
      </c>
      <c r="P23" s="51">
        <f>+'[3]Plan Acción Estratégico'!AW70*K23</f>
        <v>0</v>
      </c>
      <c r="S23" s="96"/>
      <c r="T23" s="96"/>
    </row>
    <row r="24" spans="1:20" ht="25.5" thickTop="1" thickBot="1">
      <c r="A24" s="1229"/>
      <c r="B24" s="1231"/>
      <c r="C24" s="1229"/>
      <c r="D24" s="1232"/>
      <c r="E24" s="1233"/>
      <c r="F24" s="1229"/>
      <c r="G24" s="1230"/>
      <c r="H24" s="1233"/>
      <c r="I24" s="71" t="s">
        <v>64</v>
      </c>
      <c r="J24" s="74">
        <v>0.25</v>
      </c>
      <c r="K24" s="73">
        <f>J24*G22*D22*B21</f>
        <v>3.7125000000000001E-3</v>
      </c>
      <c r="L24" s="49">
        <v>7.4247779605263154E-4</v>
      </c>
      <c r="M24" s="49">
        <v>1.4011245888157894E-4</v>
      </c>
      <c r="N24" s="51">
        <f>+'[3]Plan Acción Estratégico'!AM73*K24</f>
        <v>0</v>
      </c>
      <c r="O24" s="51">
        <f>+'[3]Plan Acción Estratégico'!AR73*K24</f>
        <v>0</v>
      </c>
      <c r="P24" s="51">
        <f>+'[3]Plan Acción Estratégico'!AW73*K24</f>
        <v>0</v>
      </c>
      <c r="S24" s="96"/>
      <c r="T24" s="97"/>
    </row>
    <row r="25" spans="1:20" ht="25.5" thickTop="1" thickBot="1">
      <c r="A25" s="1229"/>
      <c r="B25" s="1231"/>
      <c r="C25" s="1229"/>
      <c r="D25" s="1232"/>
      <c r="E25" s="1233"/>
      <c r="F25" s="1229" t="s">
        <v>65</v>
      </c>
      <c r="G25" s="1236">
        <v>0.4</v>
      </c>
      <c r="H25" s="1233">
        <f>+G25*E22</f>
        <v>9.9000000000000008E-3</v>
      </c>
      <c r="I25" s="71" t="s">
        <v>66</v>
      </c>
      <c r="J25" s="74">
        <v>0.4</v>
      </c>
      <c r="K25" s="73">
        <f>J25*G25*D22*B21</f>
        <v>3.9600000000000008E-3</v>
      </c>
      <c r="L25" s="49">
        <v>7.9200000000000028E-4</v>
      </c>
      <c r="M25" s="49">
        <v>3.1680000000000011E-4</v>
      </c>
      <c r="N25" s="51">
        <f>+'[3]Plan Acción Estratégico'!AM74*K25</f>
        <v>0</v>
      </c>
      <c r="O25" s="51">
        <f>+'[3]Plan Acción Estratégico'!AR74*K25</f>
        <v>0</v>
      </c>
      <c r="P25" s="51">
        <f>+'[3]Plan Acción Estratégico'!AW74*K25</f>
        <v>0</v>
      </c>
      <c r="S25" s="96"/>
      <c r="T25" s="97"/>
    </row>
    <row r="26" spans="1:20" ht="25.5" thickTop="1" thickBot="1">
      <c r="A26" s="1229"/>
      <c r="B26" s="1231"/>
      <c r="C26" s="1229"/>
      <c r="D26" s="1232"/>
      <c r="E26" s="1233"/>
      <c r="F26" s="1229"/>
      <c r="G26" s="1236"/>
      <c r="H26" s="1233"/>
      <c r="I26" s="71" t="s">
        <v>67</v>
      </c>
      <c r="J26" s="74">
        <v>0.6</v>
      </c>
      <c r="K26" s="73">
        <f>J26*G25*D22*B21</f>
        <v>5.94E-3</v>
      </c>
      <c r="L26" s="49">
        <v>8.9100000000000008E-4</v>
      </c>
      <c r="M26" s="49">
        <v>1.6929000000000002E-3</v>
      </c>
      <c r="N26" s="51">
        <f>+'[3]Plan Acción Estratégico'!AM77*K26</f>
        <v>0</v>
      </c>
      <c r="O26" s="51">
        <f>+'[3]Plan Acción Estratégico'!AR77*K26</f>
        <v>0</v>
      </c>
      <c r="P26" s="51">
        <f>+'[3]Plan Acción Estratégico'!AW77*K26</f>
        <v>0</v>
      </c>
      <c r="S26" s="96"/>
      <c r="T26" s="97"/>
    </row>
    <row r="27" spans="1:20" ht="25.5" thickTop="1" thickBot="1">
      <c r="A27" s="1229"/>
      <c r="B27" s="1231"/>
      <c r="C27" s="71" t="s">
        <v>68</v>
      </c>
      <c r="D27" s="75">
        <v>0.4</v>
      </c>
      <c r="E27" s="73">
        <f>+D27*B21</f>
        <v>4.4000000000000004E-2</v>
      </c>
      <c r="F27" s="76" t="s">
        <v>69</v>
      </c>
      <c r="G27" s="77">
        <v>1</v>
      </c>
      <c r="H27" s="78">
        <f>+G27*E27</f>
        <v>4.4000000000000004E-2</v>
      </c>
      <c r="I27" s="71" t="s">
        <v>70</v>
      </c>
      <c r="J27" s="74">
        <v>1</v>
      </c>
      <c r="K27" s="73">
        <f>J27*G27*D27*B21</f>
        <v>4.4000000000000004E-2</v>
      </c>
      <c r="L27" s="49">
        <v>9.6012196469584723E-3</v>
      </c>
      <c r="M27" s="49">
        <v>1.6662872557592835E-2</v>
      </c>
      <c r="N27" s="51">
        <f>+'[3]Plan Acción Estratégico'!AM79*K27</f>
        <v>0</v>
      </c>
      <c r="O27" s="51">
        <f>+'[3]Plan Acción Estratégico'!AR79*K27</f>
        <v>0</v>
      </c>
      <c r="P27" s="51">
        <f>+'[3]Plan Acción Estratégico'!AW79*K27</f>
        <v>0</v>
      </c>
      <c r="S27" s="95"/>
    </row>
    <row r="28" spans="1:20" ht="49.5" thickTop="1" thickBot="1">
      <c r="A28" s="1229"/>
      <c r="B28" s="1231"/>
      <c r="C28" s="1229" t="s">
        <v>71</v>
      </c>
      <c r="D28" s="1241">
        <v>0.15</v>
      </c>
      <c r="E28" s="1233">
        <f>+D28*B21</f>
        <v>1.6500000000000001E-2</v>
      </c>
      <c r="F28" s="1229" t="s">
        <v>72</v>
      </c>
      <c r="G28" s="1230">
        <v>1</v>
      </c>
      <c r="H28" s="1233">
        <f>+G28*E28</f>
        <v>1.6500000000000001E-2</v>
      </c>
      <c r="I28" s="71" t="s">
        <v>73</v>
      </c>
      <c r="J28" s="74">
        <v>0.5</v>
      </c>
      <c r="K28" s="73">
        <f>J28*G28*D28*B21</f>
        <v>8.2500000000000004E-3</v>
      </c>
      <c r="L28" s="49">
        <v>1.94978021978022E-3</v>
      </c>
      <c r="M28" s="49">
        <v>2.1335164835164835E-4</v>
      </c>
      <c r="N28" s="51">
        <f>+'[3]Plan Acción Estratégico'!AM85*K28</f>
        <v>0</v>
      </c>
      <c r="O28" s="51">
        <f>+'[3]Plan Acción Estratégico'!AR85*K28</f>
        <v>0</v>
      </c>
      <c r="P28" s="51">
        <f>+'[3]Plan Acción Estratégico'!AW85*K28</f>
        <v>0</v>
      </c>
    </row>
    <row r="29" spans="1:20" ht="25.5" thickTop="1" thickBot="1">
      <c r="A29" s="1229"/>
      <c r="B29" s="1231"/>
      <c r="C29" s="1229"/>
      <c r="D29" s="1241"/>
      <c r="E29" s="1233"/>
      <c r="F29" s="1229"/>
      <c r="G29" s="1230"/>
      <c r="H29" s="1233"/>
      <c r="I29" s="71" t="s">
        <v>74</v>
      </c>
      <c r="J29" s="74">
        <v>0.5</v>
      </c>
      <c r="K29" s="73">
        <f>J29*G28*D28*B21</f>
        <v>8.2500000000000004E-3</v>
      </c>
      <c r="L29" s="49">
        <v>1.6500000000000002E-3</v>
      </c>
      <c r="M29" s="49">
        <v>6.1875000000000005E-4</v>
      </c>
      <c r="N29" s="51">
        <f>+'[3]Plan Acción Estratégico'!AM88*K29</f>
        <v>0</v>
      </c>
      <c r="O29" s="51">
        <f>+'[3]Plan Acción Estratégico'!AR88*K29</f>
        <v>0</v>
      </c>
      <c r="P29" s="51">
        <f>+'[3]Plan Acción Estratégico'!AW88*K29</f>
        <v>0</v>
      </c>
    </row>
    <row r="30" spans="1:20" ht="25.5" thickTop="1" thickBot="1">
      <c r="A30" s="1237" t="s">
        <v>75</v>
      </c>
      <c r="B30" s="1245">
        <v>0.39</v>
      </c>
      <c r="C30" s="79" t="s">
        <v>76</v>
      </c>
      <c r="D30" s="80">
        <v>0.12</v>
      </c>
      <c r="E30" s="81">
        <f>+D30*B30</f>
        <v>4.6800000000000001E-2</v>
      </c>
      <c r="F30" s="79" t="s">
        <v>77</v>
      </c>
      <c r="G30" s="82">
        <v>1</v>
      </c>
      <c r="H30" s="81">
        <f>+G30*E30</f>
        <v>4.6800000000000001E-2</v>
      </c>
      <c r="I30" s="83" t="s">
        <v>78</v>
      </c>
      <c r="J30" s="84">
        <v>1</v>
      </c>
      <c r="K30" s="85">
        <f>J30*G30*D30*B30</f>
        <v>4.6800000000000001E-2</v>
      </c>
      <c r="L30" s="49">
        <v>1.17E-2</v>
      </c>
      <c r="M30" s="49">
        <v>3.5099999999999999E-2</v>
      </c>
      <c r="N30" s="51">
        <f>+'[3]Plan Acción Estratégico'!AM89*K30</f>
        <v>0</v>
      </c>
      <c r="O30" s="51">
        <f>+'[3]Plan Acción Estratégico'!AR89*K30</f>
        <v>0</v>
      </c>
      <c r="P30" s="51">
        <f>+'[3]Plan Acción Estratégico'!AW89*K30</f>
        <v>0</v>
      </c>
    </row>
    <row r="31" spans="1:20" ht="25.5" thickTop="1" thickBot="1">
      <c r="A31" s="1237"/>
      <c r="B31" s="1245"/>
      <c r="C31" s="1237" t="s">
        <v>79</v>
      </c>
      <c r="D31" s="1238">
        <v>0.13</v>
      </c>
      <c r="E31" s="1239">
        <f>+D31*B30</f>
        <v>5.0700000000000002E-2</v>
      </c>
      <c r="F31" s="1237" t="s">
        <v>80</v>
      </c>
      <c r="G31" s="1240">
        <v>0.8</v>
      </c>
      <c r="H31" s="1239">
        <f>+G31*E31</f>
        <v>4.0560000000000006E-2</v>
      </c>
      <c r="I31" s="83" t="s">
        <v>81</v>
      </c>
      <c r="J31" s="84">
        <v>0.5</v>
      </c>
      <c r="K31" s="85">
        <f>J31*G31*D31*B30</f>
        <v>2.0280000000000003E-2</v>
      </c>
      <c r="L31" s="49">
        <v>8.464471916629206E-3</v>
      </c>
      <c r="M31" s="49">
        <v>1.3257077429902468E-3</v>
      </c>
      <c r="N31" s="51">
        <f>+'[3]Plan Acción Estratégico'!AM92*K31</f>
        <v>0</v>
      </c>
      <c r="O31" s="51">
        <f>+'[3]Plan Acción Estratégico'!AR92*K31</f>
        <v>0</v>
      </c>
      <c r="P31" s="51">
        <f>+'[3]Plan Acción Estratégico'!AW92*K31</f>
        <v>0</v>
      </c>
    </row>
    <row r="32" spans="1:20" ht="37.5" thickTop="1" thickBot="1">
      <c r="A32" s="1237"/>
      <c r="B32" s="1245"/>
      <c r="C32" s="1237"/>
      <c r="D32" s="1238"/>
      <c r="E32" s="1239"/>
      <c r="F32" s="1237"/>
      <c r="G32" s="1240"/>
      <c r="H32" s="1239"/>
      <c r="I32" s="86" t="s">
        <v>82</v>
      </c>
      <c r="J32" s="84">
        <v>0.3</v>
      </c>
      <c r="K32" s="87">
        <f>J32*G31*D31*B30</f>
        <v>1.2168E-2</v>
      </c>
      <c r="L32" s="49">
        <v>7.1385600000000004E-3</v>
      </c>
      <c r="M32" s="49">
        <v>2.6038303200000001E-3</v>
      </c>
      <c r="N32" s="51">
        <f>+'[3]Plan Acción Estratégico'!AM95*K32</f>
        <v>0</v>
      </c>
      <c r="O32" s="51">
        <f>+'[3]Plan Acción Estratégico'!AR95*K32</f>
        <v>0</v>
      </c>
      <c r="P32" s="51">
        <f>+'[3]Plan Acción Estratégico'!AW95*K32</f>
        <v>0</v>
      </c>
    </row>
    <row r="33" spans="1:16" ht="37.5" thickTop="1" thickBot="1">
      <c r="A33" s="1237"/>
      <c r="B33" s="1245"/>
      <c r="C33" s="1237"/>
      <c r="D33" s="1238"/>
      <c r="E33" s="1239"/>
      <c r="F33" s="1237"/>
      <c r="G33" s="1240"/>
      <c r="H33" s="1239"/>
      <c r="I33" s="83" t="s">
        <v>83</v>
      </c>
      <c r="J33" s="84">
        <v>0.2</v>
      </c>
      <c r="K33" s="85">
        <f>J33*G31*D31*B30</f>
        <v>8.1120000000000029E-3</v>
      </c>
      <c r="L33" s="49">
        <v>4.0560000000000014E-3</v>
      </c>
      <c r="M33" s="49">
        <v>3.244800000000002E-4</v>
      </c>
      <c r="N33" s="51">
        <f>+'[3]Plan Acción Estratégico'!AM97*K33</f>
        <v>0</v>
      </c>
      <c r="O33" s="51">
        <f>+'[3]Plan Acción Estratégico'!AR97*K33</f>
        <v>0</v>
      </c>
      <c r="P33" s="51">
        <f>+'[3]Plan Acción Estratégico'!AW97*K33</f>
        <v>0</v>
      </c>
    </row>
    <row r="34" spans="1:16" ht="25.5" thickTop="1" thickBot="1">
      <c r="A34" s="1237"/>
      <c r="B34" s="1245"/>
      <c r="C34" s="1237"/>
      <c r="D34" s="1238"/>
      <c r="E34" s="1239"/>
      <c r="F34" s="79" t="s">
        <v>84</v>
      </c>
      <c r="G34" s="82">
        <v>0.2</v>
      </c>
      <c r="H34" s="81">
        <f>+G34*E31</f>
        <v>1.0140000000000001E-2</v>
      </c>
      <c r="I34" s="86" t="s">
        <v>85</v>
      </c>
      <c r="J34" s="88">
        <v>1</v>
      </c>
      <c r="K34" s="87">
        <f>J34*G34*D31*B30</f>
        <v>1.0140000000000001E-2</v>
      </c>
      <c r="L34" s="49">
        <v>7.6050000000000011E-4</v>
      </c>
      <c r="M34" s="49">
        <v>1.8137925000000002E-3</v>
      </c>
      <c r="N34" s="51">
        <f>+'[3]Plan Acción Estratégico'!AM98*K34</f>
        <v>0</v>
      </c>
      <c r="O34" s="51">
        <f>+'[3]Plan Acción Estratégico'!AR98*K34</f>
        <v>0</v>
      </c>
      <c r="P34" s="51">
        <f>+'[3]Plan Acción Estratégico'!AW98*K34</f>
        <v>0</v>
      </c>
    </row>
    <row r="35" spans="1:16" ht="49.5" thickTop="1" thickBot="1">
      <c r="A35" s="1237"/>
      <c r="B35" s="1245"/>
      <c r="C35" s="1237" t="s">
        <v>86</v>
      </c>
      <c r="D35" s="1238">
        <v>0.5</v>
      </c>
      <c r="E35" s="1239">
        <f>+D35*B30</f>
        <v>0.19500000000000001</v>
      </c>
      <c r="F35" s="1242" t="s">
        <v>87</v>
      </c>
      <c r="G35" s="1243">
        <v>1</v>
      </c>
      <c r="H35" s="1244">
        <f>+G35*E35</f>
        <v>0.19500000000000001</v>
      </c>
      <c r="I35" s="86" t="s">
        <v>88</v>
      </c>
      <c r="J35" s="88">
        <v>0.15</v>
      </c>
      <c r="K35" s="87">
        <f>J35*G35*D35*B30</f>
        <v>2.9249999999999998E-2</v>
      </c>
      <c r="L35" s="49">
        <v>6.6672794117647056E-3</v>
      </c>
      <c r="M35" s="49">
        <v>1.1936580882352939E-3</v>
      </c>
      <c r="N35" s="51">
        <f>+'[3]Plan Acción Estratégico'!AM99*K35</f>
        <v>0</v>
      </c>
      <c r="O35" s="51">
        <f>+'[3]Plan Acción Estratégico'!AR99*K35</f>
        <v>0</v>
      </c>
      <c r="P35" s="51">
        <f>+'[3]Plan Acción Estratégico'!AW99*K35</f>
        <v>0</v>
      </c>
    </row>
    <row r="36" spans="1:16" ht="49.5" thickTop="1" thickBot="1">
      <c r="A36" s="1237"/>
      <c r="B36" s="1245"/>
      <c r="C36" s="1237"/>
      <c r="D36" s="1238"/>
      <c r="E36" s="1239"/>
      <c r="F36" s="1242"/>
      <c r="G36" s="1243"/>
      <c r="H36" s="1244"/>
      <c r="I36" s="86" t="s">
        <v>89</v>
      </c>
      <c r="J36" s="88">
        <v>0.15</v>
      </c>
      <c r="K36" s="87">
        <f>J36*G35*D35*B30</f>
        <v>2.9249999999999998E-2</v>
      </c>
      <c r="L36" s="49">
        <v>5.0555555555555553E-3</v>
      </c>
      <c r="M36" s="49">
        <v>5.958333333333332E-4</v>
      </c>
      <c r="N36" s="51">
        <f>+'[3]Plan Acción Estratégico'!AM100*K36</f>
        <v>0</v>
      </c>
      <c r="O36" s="51">
        <f>+'[3]Plan Acción Estratégico'!AR100*K36</f>
        <v>0</v>
      </c>
      <c r="P36" s="51">
        <f>+'[3]Plan Acción Estratégico'!AW100*K36</f>
        <v>0</v>
      </c>
    </row>
    <row r="37" spans="1:16" ht="49.5" thickTop="1" thickBot="1">
      <c r="A37" s="1237"/>
      <c r="B37" s="1245"/>
      <c r="C37" s="1237"/>
      <c r="D37" s="1238"/>
      <c r="E37" s="1239"/>
      <c r="F37" s="1242"/>
      <c r="G37" s="1243"/>
      <c r="H37" s="1244"/>
      <c r="I37" s="86" t="s">
        <v>90</v>
      </c>
      <c r="J37" s="88">
        <v>0.15</v>
      </c>
      <c r="K37" s="87">
        <f>J37*G35*D35*B30</f>
        <v>2.9249999999999998E-2</v>
      </c>
      <c r="L37" s="49">
        <v>5.6302816901408446E-3</v>
      </c>
      <c r="M37" s="49">
        <v>6.3855633802816891E-4</v>
      </c>
      <c r="N37" s="51">
        <f>+'[3]Plan Acción Estratégico'!AM101*K37</f>
        <v>0</v>
      </c>
      <c r="O37" s="51">
        <f>+'[3]Plan Acción Estratégico'!AR101*K37</f>
        <v>0</v>
      </c>
      <c r="P37" s="51">
        <f>+'[3]Plan Acción Estratégico'!AW101*K37</f>
        <v>0</v>
      </c>
    </row>
    <row r="38" spans="1:16" ht="61.5" thickTop="1" thickBot="1">
      <c r="A38" s="1237"/>
      <c r="B38" s="1245"/>
      <c r="C38" s="1237"/>
      <c r="D38" s="1238"/>
      <c r="E38" s="1239"/>
      <c r="F38" s="1242"/>
      <c r="G38" s="1243"/>
      <c r="H38" s="1244"/>
      <c r="I38" s="86" t="s">
        <v>91</v>
      </c>
      <c r="J38" s="88">
        <v>0.15</v>
      </c>
      <c r="K38" s="87">
        <f>J38*G35*D35*B30</f>
        <v>2.9249999999999998E-2</v>
      </c>
      <c r="L38" s="49">
        <v>6.1517857142857138E-3</v>
      </c>
      <c r="M38" s="49">
        <v>2.7857142857142854E-4</v>
      </c>
      <c r="N38" s="51">
        <f>+'[3]Plan Acción Estratégico'!AM102*K38</f>
        <v>0</v>
      </c>
      <c r="O38" s="51">
        <f>+'[3]Plan Acción Estratégico'!AR102*K38</f>
        <v>0</v>
      </c>
      <c r="P38" s="51">
        <f>+'[3]Plan Acción Estratégico'!AW102*K38</f>
        <v>0</v>
      </c>
    </row>
    <row r="39" spans="1:16" ht="49.5" thickTop="1" thickBot="1">
      <c r="A39" s="1237"/>
      <c r="B39" s="1245"/>
      <c r="C39" s="1237"/>
      <c r="D39" s="1238"/>
      <c r="E39" s="1239"/>
      <c r="F39" s="1242"/>
      <c r="G39" s="1243"/>
      <c r="H39" s="1244"/>
      <c r="I39" s="86" t="s">
        <v>92</v>
      </c>
      <c r="J39" s="88">
        <v>0.15</v>
      </c>
      <c r="K39" s="87">
        <f>J39*G35*D35*B30</f>
        <v>2.9249999999999998E-2</v>
      </c>
      <c r="L39" s="49">
        <v>5.1999999999999998E-3</v>
      </c>
      <c r="M39" s="49">
        <v>2.9250000000000001E-4</v>
      </c>
      <c r="N39" s="51">
        <f>+'[3]Plan Acción Estratégico'!AM103*K39</f>
        <v>0</v>
      </c>
      <c r="O39" s="51">
        <f>+'[3]Plan Acción Estratégico'!AR103*K39</f>
        <v>0</v>
      </c>
      <c r="P39" s="51">
        <f>+'[3]Plan Acción Estratégico'!AW103*K39</f>
        <v>0</v>
      </c>
    </row>
    <row r="40" spans="1:16" ht="37.5" thickTop="1" thickBot="1">
      <c r="A40" s="1237"/>
      <c r="B40" s="1245"/>
      <c r="C40" s="1237"/>
      <c r="D40" s="1238"/>
      <c r="E40" s="1239"/>
      <c r="F40" s="1242"/>
      <c r="G40" s="1243"/>
      <c r="H40" s="1244"/>
      <c r="I40" s="86" t="s">
        <v>93</v>
      </c>
      <c r="J40" s="88">
        <v>0.15</v>
      </c>
      <c r="K40" s="87">
        <f>J40*G35*D35*B30</f>
        <v>2.9249999999999998E-2</v>
      </c>
      <c r="L40" s="49">
        <v>5.8500000000000002E-3</v>
      </c>
      <c r="M40" s="49">
        <v>2.2564285714285711E-3</v>
      </c>
      <c r="N40" s="51">
        <f>+'[3]Plan Acción Estratégico'!AM104*K40</f>
        <v>0</v>
      </c>
      <c r="O40" s="51">
        <f>+'[3]Plan Acción Estratégico'!AR104*K40</f>
        <v>0</v>
      </c>
      <c r="P40" s="51">
        <f>+'[3]Plan Acción Estratégico'!AW104*K40</f>
        <v>0</v>
      </c>
    </row>
    <row r="41" spans="1:16" ht="25.5" thickTop="1" thickBot="1">
      <c r="A41" s="1237"/>
      <c r="B41" s="1245"/>
      <c r="C41" s="1237"/>
      <c r="D41" s="1238"/>
      <c r="E41" s="1239"/>
      <c r="F41" s="1242"/>
      <c r="G41" s="1243"/>
      <c r="H41" s="1244"/>
      <c r="I41" s="86" t="s">
        <v>94</v>
      </c>
      <c r="J41" s="88">
        <v>0.1</v>
      </c>
      <c r="K41" s="87">
        <f>J41*G35*D35*B30</f>
        <v>1.9500000000000003E-2</v>
      </c>
      <c r="L41" s="49">
        <v>0</v>
      </c>
      <c r="M41" s="49">
        <v>4.5882352941176477E-4</v>
      </c>
      <c r="N41" s="51">
        <f>+'[3]Plan Acción Estratégico'!AM105*K41</f>
        <v>0</v>
      </c>
      <c r="O41" s="51">
        <f>+'[3]Plan Acción Estratégico'!AR105*K41</f>
        <v>0</v>
      </c>
      <c r="P41" s="51">
        <f>+'[3]Plan Acción Estratégico'!AW105*K41</f>
        <v>0</v>
      </c>
    </row>
    <row r="42" spans="1:16" ht="25.5" thickTop="1" thickBot="1">
      <c r="A42" s="1237"/>
      <c r="B42" s="1245"/>
      <c r="C42" s="1237" t="s">
        <v>95</v>
      </c>
      <c r="D42" s="1238">
        <v>0.1</v>
      </c>
      <c r="E42" s="1239">
        <f>+D42*B30</f>
        <v>3.9000000000000007E-2</v>
      </c>
      <c r="F42" s="89" t="s">
        <v>96</v>
      </c>
      <c r="G42" s="90">
        <v>0.6</v>
      </c>
      <c r="H42" s="91">
        <f>+G42*E42</f>
        <v>2.3400000000000004E-2</v>
      </c>
      <c r="I42" s="86" t="s">
        <v>97</v>
      </c>
      <c r="J42" s="88">
        <v>1</v>
      </c>
      <c r="K42" s="87">
        <f>J42*G42*D42*B30</f>
        <v>2.3400000000000001E-2</v>
      </c>
      <c r="L42" s="49">
        <v>4.6800000000000001E-3</v>
      </c>
      <c r="M42" s="49">
        <v>3.5100000000000001E-3</v>
      </c>
      <c r="N42" s="51">
        <f>+'[3]Plan Acción Estratégico'!AM106*K42</f>
        <v>0</v>
      </c>
      <c r="O42" s="51">
        <f>+'[3]Plan Acción Estratégico'!AR106*K42</f>
        <v>0</v>
      </c>
      <c r="P42" s="51">
        <f>+'[3]Plan Acción Estratégico'!AW106*K42</f>
        <v>0</v>
      </c>
    </row>
    <row r="43" spans="1:16" ht="25.5" thickTop="1" thickBot="1">
      <c r="A43" s="1237"/>
      <c r="B43" s="1245"/>
      <c r="C43" s="1237"/>
      <c r="D43" s="1238"/>
      <c r="E43" s="1239"/>
      <c r="F43" s="89" t="s">
        <v>98</v>
      </c>
      <c r="G43" s="90">
        <v>0.4</v>
      </c>
      <c r="H43" s="91">
        <f>+G43*E42</f>
        <v>1.5600000000000003E-2</v>
      </c>
      <c r="I43" s="86" t="s">
        <v>99</v>
      </c>
      <c r="J43" s="88">
        <v>1</v>
      </c>
      <c r="K43" s="87">
        <f>J43*G43*D42*B30</f>
        <v>1.5600000000000003E-2</v>
      </c>
      <c r="L43" s="49">
        <v>0</v>
      </c>
      <c r="M43" s="49">
        <v>0</v>
      </c>
      <c r="N43" s="51">
        <f>+'[3]Plan Acción Estratégico'!AM107*K43</f>
        <v>0</v>
      </c>
      <c r="O43" s="51">
        <f>+'[3]Plan Acción Estratégico'!AR107*K43</f>
        <v>0</v>
      </c>
      <c r="P43" s="51">
        <f>+'[3]Plan Acción Estratégico'!AW107*K43</f>
        <v>0</v>
      </c>
    </row>
    <row r="44" spans="1:16" ht="25.5" customHeight="1" thickTop="1" thickBot="1">
      <c r="A44" s="1237"/>
      <c r="B44" s="1245"/>
      <c r="C44" s="79" t="s">
        <v>100</v>
      </c>
      <c r="D44" s="80">
        <v>0.15</v>
      </c>
      <c r="E44" s="81">
        <f>+D44*B30</f>
        <v>5.8499999999999996E-2</v>
      </c>
      <c r="F44" s="89" t="s">
        <v>100</v>
      </c>
      <c r="G44" s="90">
        <v>1</v>
      </c>
      <c r="H44" s="91">
        <f>+G44*E44</f>
        <v>5.8499999999999996E-2</v>
      </c>
      <c r="I44" s="86" t="s">
        <v>101</v>
      </c>
      <c r="J44" s="88">
        <v>1</v>
      </c>
      <c r="K44" s="87">
        <f>J44*G44*D44*B30</f>
        <v>5.8499999999999996E-2</v>
      </c>
      <c r="L44" s="49">
        <v>0</v>
      </c>
      <c r="M44" s="49">
        <v>0</v>
      </c>
      <c r="N44" s="51">
        <f>+'[3]Plan Acción Estratégico'!AM110*K44</f>
        <v>0</v>
      </c>
      <c r="O44" s="51">
        <f>+'[3]Plan Acción Estratégico'!AR110*K44</f>
        <v>0</v>
      </c>
      <c r="P44" s="51">
        <f>+'[3]Plan Acción Estratégico'!AW110*K44</f>
        <v>0</v>
      </c>
    </row>
    <row r="45" spans="1:16" ht="12.75" customHeight="1" thickTop="1">
      <c r="B45" s="93">
        <f>SUM(B4:B44)</f>
        <v>1</v>
      </c>
      <c r="E45" s="93">
        <f>SUM(E4:E44)</f>
        <v>1</v>
      </c>
      <c r="H45" s="93">
        <f>SUM(H4:H44)</f>
        <v>1.0000000000000002</v>
      </c>
      <c r="K45" s="94">
        <f t="shared" ref="K45:P45" si="1">SUM(K4:K44)</f>
        <v>1</v>
      </c>
      <c r="L45" s="94">
        <f t="shared" si="1"/>
        <v>0.29000727433378098</v>
      </c>
      <c r="M45" s="93">
        <f t="shared" si="1"/>
        <v>0.22810304692693539</v>
      </c>
      <c r="N45" s="94">
        <f t="shared" si="1"/>
        <v>0</v>
      </c>
      <c r="O45" s="94">
        <f t="shared" si="1"/>
        <v>0</v>
      </c>
      <c r="P45" s="94">
        <f t="shared" si="1"/>
        <v>0</v>
      </c>
    </row>
    <row r="46" spans="1:16" ht="12" customHeight="1"/>
    <row r="47" spans="1:16" ht="12" customHeight="1"/>
    <row r="48" spans="1:16" ht="12" customHeight="1">
      <c r="C48" s="98"/>
    </row>
    <row r="49" spans="19:19" ht="12" customHeight="1"/>
    <row r="50" spans="19:19" ht="12" customHeight="1"/>
    <row r="51" spans="19:19" ht="12" customHeight="1"/>
    <row r="52" spans="19:19" ht="12.75" customHeight="1"/>
    <row r="58" spans="19:19">
      <c r="S58" s="95"/>
    </row>
    <row r="59" spans="19:19">
      <c r="S59" s="95"/>
    </row>
    <row r="60" spans="19:19">
      <c r="S60" s="95"/>
    </row>
    <row r="62" spans="19:19">
      <c r="S62" s="95"/>
    </row>
    <row r="63" spans="19:19">
      <c r="S63" s="95"/>
    </row>
    <row r="64" spans="19:19">
      <c r="S64" s="95"/>
    </row>
    <row r="65" spans="19:19">
      <c r="S65" s="95"/>
    </row>
    <row r="67" spans="19:19">
      <c r="S67" s="95"/>
    </row>
    <row r="70" spans="19:19">
      <c r="S70" s="95"/>
    </row>
    <row r="71" spans="19:19">
      <c r="S71" s="95"/>
    </row>
    <row r="73" spans="19:19">
      <c r="S73" s="95"/>
    </row>
    <row r="75" spans="19:19">
      <c r="S75" s="95"/>
    </row>
    <row r="76" spans="19:19">
      <c r="S76" s="95"/>
    </row>
    <row r="77" spans="19:19">
      <c r="S77" s="95"/>
    </row>
    <row r="78" spans="19:19">
      <c r="S78" s="95"/>
    </row>
    <row r="79" spans="19:19">
      <c r="S79" s="95"/>
    </row>
    <row r="81" spans="19:19">
      <c r="S81" s="95"/>
    </row>
    <row r="82" spans="19:19">
      <c r="S82" s="95"/>
    </row>
    <row r="85" spans="19:19">
      <c r="S85" s="95"/>
    </row>
    <row r="86" spans="19:19">
      <c r="S86" s="95"/>
    </row>
    <row r="87" spans="19:19">
      <c r="S87" s="95"/>
    </row>
    <row r="88" spans="19:19">
      <c r="S88" s="95"/>
    </row>
    <row r="89" spans="19:19">
      <c r="S89" s="95"/>
    </row>
    <row r="91" spans="19:19">
      <c r="S91" s="95"/>
    </row>
    <row r="92" spans="19:19">
      <c r="S92" s="95"/>
    </row>
    <row r="94" spans="19:19">
      <c r="S94" s="95"/>
    </row>
    <row r="106" spans="19:19">
      <c r="S106" s="95"/>
    </row>
    <row r="107" spans="19:19">
      <c r="S107" s="95"/>
    </row>
    <row r="109" spans="19:19">
      <c r="S109" s="95"/>
    </row>
    <row r="110" spans="19:19">
      <c r="S110" s="95"/>
    </row>
    <row r="111" spans="19:19">
      <c r="S111" s="95"/>
    </row>
    <row r="112" spans="19:19">
      <c r="S112" s="95"/>
    </row>
    <row r="113" spans="19:19">
      <c r="S113" s="95"/>
    </row>
  </sheetData>
  <mergeCells count="61">
    <mergeCell ref="H35:H41"/>
    <mergeCell ref="A30:A44"/>
    <mergeCell ref="B30:B44"/>
    <mergeCell ref="C31:C34"/>
    <mergeCell ref="D31:D34"/>
    <mergeCell ref="E31:E34"/>
    <mergeCell ref="C35:C41"/>
    <mergeCell ref="D35:D41"/>
    <mergeCell ref="E35:E41"/>
    <mergeCell ref="H22:H24"/>
    <mergeCell ref="F25:F26"/>
    <mergeCell ref="G25:G26"/>
    <mergeCell ref="H25:H26"/>
    <mergeCell ref="C42:C43"/>
    <mergeCell ref="D42:D43"/>
    <mergeCell ref="E42:E43"/>
    <mergeCell ref="H28:H29"/>
    <mergeCell ref="F31:F33"/>
    <mergeCell ref="G31:G33"/>
    <mergeCell ref="H31:H33"/>
    <mergeCell ref="C28:C29"/>
    <mergeCell ref="D28:D29"/>
    <mergeCell ref="E28:E29"/>
    <mergeCell ref="F35:F41"/>
    <mergeCell ref="G35:G41"/>
    <mergeCell ref="D15:D16"/>
    <mergeCell ref="E15:E16"/>
    <mergeCell ref="F28:F29"/>
    <mergeCell ref="G28:G29"/>
    <mergeCell ref="A21:A29"/>
    <mergeCell ref="B21:B29"/>
    <mergeCell ref="C22:C26"/>
    <mergeCell ref="D22:D26"/>
    <mergeCell ref="E22:E26"/>
    <mergeCell ref="F22:F24"/>
    <mergeCell ref="G22:G24"/>
    <mergeCell ref="A17:A20"/>
    <mergeCell ref="B17:B20"/>
    <mergeCell ref="A4:A14"/>
    <mergeCell ref="B4:B14"/>
    <mergeCell ref="C4:C8"/>
    <mergeCell ref="A15:A16"/>
    <mergeCell ref="B15:B16"/>
    <mergeCell ref="C15:C16"/>
    <mergeCell ref="D4:D8"/>
    <mergeCell ref="E4:E8"/>
    <mergeCell ref="C9:C10"/>
    <mergeCell ref="D9:D10"/>
    <mergeCell ref="E9:E10"/>
    <mergeCell ref="L2:P2"/>
    <mergeCell ref="A2:A3"/>
    <mergeCell ref="B2:B3"/>
    <mergeCell ref="C2:C3"/>
    <mergeCell ref="D2:D3"/>
    <mergeCell ref="E2:E3"/>
    <mergeCell ref="F2:F3"/>
    <mergeCell ref="G2:G3"/>
    <mergeCell ref="H2:H3"/>
    <mergeCell ref="I2:I3"/>
    <mergeCell ref="J2:J3"/>
    <mergeCell ref="K2:K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 y evaluación vigencia </vt:lpstr>
      <vt:lpstr>Seguim. evaluacion vigencia</vt:lpstr>
      <vt:lpstr>Seguim. y evaluacion periodo </vt:lpstr>
      <vt:lpstr>Pesos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dcterms:created xsi:type="dcterms:W3CDTF">2020-05-19T14:50:22Z</dcterms:created>
  <dcterms:modified xsi:type="dcterms:W3CDTF">2022-01-28T13:41:08Z</dcterms:modified>
</cp:coreProperties>
</file>