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rección\Desktop\"/>
    </mc:Choice>
  </mc:AlternateContent>
  <bookViews>
    <workbookView xWindow="0" yWindow="0" windowWidth="20490" windowHeight="8940" firstSheet="1" activeTab="2"/>
  </bookViews>
  <sheets>
    <sheet name="Seguim. y evaluación vigencia " sheetId="1" r:id="rId1"/>
    <sheet name="Seguim. evaluacion vigencia" sheetId="6" r:id="rId2"/>
    <sheet name="Seguim. y evaluacion periodo " sheetId="4" r:id="rId3"/>
    <sheet name="Pesos" sheetId="3" state="hidden" r:id="rId4"/>
  </sheets>
  <externalReferences>
    <externalReference r:id="rId5"/>
    <externalReference r:id="rId6"/>
    <externalReference r:id="rId7"/>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105" i="6" l="1"/>
  <c r="AV125" i="6" l="1"/>
  <c r="AU125" i="6"/>
  <c r="AT125" i="6"/>
  <c r="AQ125" i="6"/>
  <c r="AP125" i="6"/>
  <c r="AO125" i="6"/>
  <c r="AL125" i="6"/>
  <c r="AK125" i="6"/>
  <c r="AJ125" i="6"/>
  <c r="AV124" i="6"/>
  <c r="AU124" i="6"/>
  <c r="AT124" i="6"/>
  <c r="AQ124" i="6"/>
  <c r="AP124" i="6"/>
  <c r="AO124" i="6"/>
  <c r="AL124" i="6"/>
  <c r="AK124" i="6"/>
  <c r="AJ124" i="6"/>
  <c r="AV123" i="6"/>
  <c r="AU123" i="6"/>
  <c r="AT123" i="6"/>
  <c r="AQ123" i="6"/>
  <c r="AP123" i="6"/>
  <c r="AO123" i="6"/>
  <c r="AL123" i="6"/>
  <c r="AK123" i="6"/>
  <c r="AJ123" i="6"/>
  <c r="AV122" i="6"/>
  <c r="AU122" i="6"/>
  <c r="AT122" i="6"/>
  <c r="AQ122" i="6"/>
  <c r="AP122" i="6"/>
  <c r="AO122" i="6"/>
  <c r="AL122" i="6"/>
  <c r="AK122" i="6"/>
  <c r="AJ122" i="6"/>
  <c r="AV121" i="6"/>
  <c r="AU121" i="6"/>
  <c r="AT121" i="6"/>
  <c r="AQ121" i="6"/>
  <c r="AP121" i="6"/>
  <c r="AO121" i="6"/>
  <c r="AL121" i="6"/>
  <c r="AK121" i="6"/>
  <c r="AJ121" i="6"/>
  <c r="AV120" i="6"/>
  <c r="AU120" i="6"/>
  <c r="AT120" i="6"/>
  <c r="AQ120" i="6"/>
  <c r="AP120" i="6"/>
  <c r="AO120" i="6"/>
  <c r="AL120" i="6"/>
  <c r="AK120" i="6"/>
  <c r="AJ120" i="6"/>
  <c r="AV119" i="6"/>
  <c r="AU119" i="6"/>
  <c r="AT119" i="6"/>
  <c r="AQ119" i="6"/>
  <c r="AP119" i="6"/>
  <c r="AO119" i="6"/>
  <c r="AL119" i="6"/>
  <c r="AK119" i="6"/>
  <c r="AJ119" i="6"/>
  <c r="AV118" i="6"/>
  <c r="AU118" i="6"/>
  <c r="AT118" i="6"/>
  <c r="AQ118" i="6"/>
  <c r="AP118" i="6"/>
  <c r="AO118" i="6"/>
  <c r="AL118" i="6"/>
  <c r="AK118" i="6"/>
  <c r="AJ118" i="6"/>
  <c r="AV117" i="6"/>
  <c r="AU117" i="6"/>
  <c r="AT117" i="6"/>
  <c r="AQ117" i="6"/>
  <c r="AP117" i="6"/>
  <c r="AO117" i="6"/>
  <c r="AL117" i="6"/>
  <c r="AK117" i="6"/>
  <c r="AJ117" i="6"/>
  <c r="AV116" i="6"/>
  <c r="AU116" i="6"/>
  <c r="AT116" i="6"/>
  <c r="AQ116" i="6"/>
  <c r="AP116" i="6"/>
  <c r="AO116" i="6"/>
  <c r="AL116" i="6"/>
  <c r="AK116" i="6"/>
  <c r="AJ116" i="6"/>
  <c r="AV115" i="6"/>
  <c r="AU115" i="6"/>
  <c r="AT115" i="6"/>
  <c r="AQ115" i="6"/>
  <c r="AP115" i="6"/>
  <c r="AO115" i="6"/>
  <c r="AL115" i="6"/>
  <c r="AK115" i="6"/>
  <c r="AJ115" i="6"/>
  <c r="AV114" i="6"/>
  <c r="AW114" i="6" s="1"/>
  <c r="AX114" i="6" s="1"/>
  <c r="AU114" i="6"/>
  <c r="AT114" i="6"/>
  <c r="AQ114" i="6"/>
  <c r="AR114" i="6" s="1"/>
  <c r="AS114" i="6" s="1"/>
  <c r="AP114" i="6"/>
  <c r="AO114" i="6"/>
  <c r="AL114" i="6"/>
  <c r="AM114" i="6" s="1"/>
  <c r="AN114" i="6" s="1"/>
  <c r="AK114" i="6"/>
  <c r="AJ114" i="6"/>
  <c r="AV113" i="6"/>
  <c r="AW113" i="6" s="1"/>
  <c r="AX113" i="6" s="1"/>
  <c r="AU113" i="6"/>
  <c r="AT113" i="6"/>
  <c r="AQ113" i="6"/>
  <c r="AP113" i="6"/>
  <c r="AO113" i="6"/>
  <c r="AL113" i="6"/>
  <c r="AM113" i="6" s="1"/>
  <c r="AN113" i="6" s="1"/>
  <c r="AK113" i="6"/>
  <c r="AJ113" i="6"/>
  <c r="AY112" i="6"/>
  <c r="AV111" i="6"/>
  <c r="AW111" i="6" s="1"/>
  <c r="AX111" i="6" s="1"/>
  <c r="AU111" i="6"/>
  <c r="AT111" i="6"/>
  <c r="AQ111" i="6"/>
  <c r="AR111" i="6" s="1"/>
  <c r="AS111" i="6" s="1"/>
  <c r="AP111" i="6"/>
  <c r="AO111" i="6"/>
  <c r="AL111" i="6"/>
  <c r="AK111" i="6"/>
  <c r="AJ111" i="6"/>
  <c r="AY110" i="6"/>
  <c r="AV109" i="6"/>
  <c r="AW109" i="6" s="1"/>
  <c r="AX109" i="6" s="1"/>
  <c r="AU109" i="6"/>
  <c r="AT109" i="6"/>
  <c r="AQ109" i="6"/>
  <c r="AP109" i="6"/>
  <c r="AO109" i="6"/>
  <c r="AL109" i="6"/>
  <c r="AM109" i="6" s="1"/>
  <c r="AN109" i="6" s="1"/>
  <c r="AK109" i="6"/>
  <c r="AJ109" i="6"/>
  <c r="AY108" i="6"/>
  <c r="AV107" i="6"/>
  <c r="AW107" i="6" s="1"/>
  <c r="AX107" i="6" s="1"/>
  <c r="AU107" i="6"/>
  <c r="AT107" i="6"/>
  <c r="AQ107" i="6"/>
  <c r="AR107" i="6" s="1"/>
  <c r="AS107" i="6" s="1"/>
  <c r="AP107" i="6"/>
  <c r="AO107" i="6"/>
  <c r="AL107" i="6"/>
  <c r="AK107" i="6"/>
  <c r="AJ107" i="6"/>
  <c r="AY106" i="6"/>
  <c r="AV105" i="6"/>
  <c r="AW105" i="6" s="1"/>
  <c r="AX105" i="6" s="1"/>
  <c r="AU105" i="6"/>
  <c r="AT105" i="6"/>
  <c r="AQ105" i="6"/>
  <c r="AP105" i="6"/>
  <c r="AO105" i="6"/>
  <c r="AL105" i="6"/>
  <c r="AM105" i="6" s="1"/>
  <c r="AN105" i="6" s="1"/>
  <c r="AK105" i="6"/>
  <c r="AJ105" i="6"/>
  <c r="AV104" i="6"/>
  <c r="AW104" i="6" s="1"/>
  <c r="AX104" i="6" s="1"/>
  <c r="AU104" i="6"/>
  <c r="AT104" i="6"/>
  <c r="AQ104" i="6"/>
  <c r="AR104" i="6" s="1"/>
  <c r="AS104" i="6" s="1"/>
  <c r="AP104" i="6"/>
  <c r="AO104" i="6"/>
  <c r="AL104" i="6"/>
  <c r="AK104" i="6"/>
  <c r="AJ104" i="6"/>
  <c r="AV103" i="6"/>
  <c r="AW103" i="6" s="1"/>
  <c r="AX103" i="6" s="1"/>
  <c r="AU103" i="6"/>
  <c r="AT103" i="6"/>
  <c r="AQ103" i="6"/>
  <c r="AR103" i="6" s="1"/>
  <c r="AS103" i="6" s="1"/>
  <c r="AP103" i="6"/>
  <c r="AO103" i="6"/>
  <c r="AL103" i="6"/>
  <c r="AK103" i="6"/>
  <c r="AJ103" i="6"/>
  <c r="AV102" i="6"/>
  <c r="AW102" i="6" s="1"/>
  <c r="AX102" i="6" s="1"/>
  <c r="AU102" i="6"/>
  <c r="AT102" i="6"/>
  <c r="AQ102" i="6"/>
  <c r="AR102" i="6" s="1"/>
  <c r="AS102" i="6" s="1"/>
  <c r="AP102" i="6"/>
  <c r="AO102" i="6"/>
  <c r="AL102" i="6"/>
  <c r="AK102" i="6"/>
  <c r="AJ102" i="6"/>
  <c r="AV101" i="6"/>
  <c r="AU101" i="6"/>
  <c r="AT101" i="6"/>
  <c r="AQ101" i="6"/>
  <c r="AP101" i="6"/>
  <c r="AO101" i="6"/>
  <c r="AL101" i="6"/>
  <c r="AK101" i="6"/>
  <c r="AJ101" i="6"/>
  <c r="AV100" i="6"/>
  <c r="AU100" i="6"/>
  <c r="AT100" i="6"/>
  <c r="AQ100" i="6"/>
  <c r="AP100" i="6"/>
  <c r="AO100" i="6"/>
  <c r="AL100" i="6"/>
  <c r="AK100" i="6"/>
  <c r="AJ100" i="6"/>
  <c r="AV99" i="6"/>
  <c r="AU99" i="6"/>
  <c r="AT99" i="6"/>
  <c r="AQ99" i="6"/>
  <c r="AP99" i="6"/>
  <c r="AO99" i="6"/>
  <c r="AL99" i="6"/>
  <c r="AK99" i="6"/>
  <c r="AJ99" i="6"/>
  <c r="AV98" i="6"/>
  <c r="AU98" i="6"/>
  <c r="AT98" i="6"/>
  <c r="AQ98" i="6"/>
  <c r="AP98" i="6"/>
  <c r="AO98" i="6"/>
  <c r="AL98" i="6"/>
  <c r="AK98" i="6"/>
  <c r="AJ98" i="6"/>
  <c r="AV97" i="6"/>
  <c r="AU97" i="6"/>
  <c r="AT97" i="6"/>
  <c r="AQ97" i="6"/>
  <c r="AP97" i="6"/>
  <c r="AO97" i="6"/>
  <c r="AL97" i="6"/>
  <c r="AK97" i="6"/>
  <c r="AJ97" i="6"/>
  <c r="AV96" i="6"/>
  <c r="AU96" i="6"/>
  <c r="AT96" i="6"/>
  <c r="AQ96" i="6"/>
  <c r="AP96" i="6"/>
  <c r="AO96" i="6"/>
  <c r="AL96" i="6"/>
  <c r="AK96" i="6"/>
  <c r="AJ96" i="6"/>
  <c r="AY95" i="6"/>
  <c r="BA95" i="6" s="1"/>
  <c r="AV94" i="6"/>
  <c r="AU94" i="6"/>
  <c r="AT94" i="6"/>
  <c r="AQ94" i="6"/>
  <c r="AP94" i="6"/>
  <c r="AO94" i="6"/>
  <c r="AL94" i="6"/>
  <c r="AK94" i="6"/>
  <c r="AJ94" i="6"/>
  <c r="AV93" i="6"/>
  <c r="AU93" i="6"/>
  <c r="AT93" i="6"/>
  <c r="AQ93" i="6"/>
  <c r="AP93" i="6"/>
  <c r="AO93" i="6"/>
  <c r="AL93" i="6"/>
  <c r="AK93" i="6"/>
  <c r="AJ93" i="6"/>
  <c r="AV92" i="6"/>
  <c r="AU92" i="6"/>
  <c r="AT92" i="6"/>
  <c r="AQ92" i="6"/>
  <c r="AP92" i="6"/>
  <c r="AO92" i="6"/>
  <c r="AL92" i="6"/>
  <c r="AK92" i="6"/>
  <c r="AJ92" i="6"/>
  <c r="AV91" i="6"/>
  <c r="AU91" i="6"/>
  <c r="AT91" i="6"/>
  <c r="AQ91" i="6"/>
  <c r="AP91" i="6"/>
  <c r="AO91" i="6"/>
  <c r="AL91" i="6"/>
  <c r="AK91" i="6"/>
  <c r="AJ91" i="6"/>
  <c r="AV90" i="6"/>
  <c r="AU90" i="6"/>
  <c r="AT90" i="6"/>
  <c r="AQ90" i="6"/>
  <c r="AP90" i="6"/>
  <c r="AO90" i="6"/>
  <c r="AL90" i="6"/>
  <c r="AK90" i="6"/>
  <c r="AJ90" i="6"/>
  <c r="AV89" i="6"/>
  <c r="AU89" i="6"/>
  <c r="AT89" i="6"/>
  <c r="AQ89" i="6"/>
  <c r="AP89" i="6"/>
  <c r="AO89" i="6"/>
  <c r="AL89" i="6"/>
  <c r="AK89" i="6"/>
  <c r="AJ89" i="6"/>
  <c r="AV88" i="6"/>
  <c r="AU88" i="6"/>
  <c r="AT88" i="6"/>
  <c r="AQ88" i="6"/>
  <c r="AP88" i="6"/>
  <c r="AO88" i="6"/>
  <c r="AL88" i="6"/>
  <c r="AK88" i="6"/>
  <c r="AJ88" i="6"/>
  <c r="AV87" i="6"/>
  <c r="AU87" i="6"/>
  <c r="AT87" i="6"/>
  <c r="AQ87" i="6"/>
  <c r="AP87" i="6"/>
  <c r="AO87" i="6"/>
  <c r="AL87" i="6"/>
  <c r="AK87" i="6"/>
  <c r="AJ87" i="6"/>
  <c r="AV86" i="6"/>
  <c r="AU86" i="6"/>
  <c r="AT86" i="6"/>
  <c r="AQ86" i="6"/>
  <c r="AP86" i="6"/>
  <c r="AO86" i="6"/>
  <c r="AL86" i="6"/>
  <c r="AK86" i="6"/>
  <c r="AJ86" i="6"/>
  <c r="AV85" i="6"/>
  <c r="AU85" i="6"/>
  <c r="AT85" i="6"/>
  <c r="AQ85" i="6"/>
  <c r="AP85" i="6"/>
  <c r="AO85" i="6"/>
  <c r="AL85" i="6"/>
  <c r="AK85" i="6"/>
  <c r="AJ85" i="6"/>
  <c r="AV84" i="6"/>
  <c r="AU84" i="6"/>
  <c r="AT84" i="6"/>
  <c r="AQ84" i="6"/>
  <c r="AP84" i="6"/>
  <c r="AO84" i="6"/>
  <c r="AL84" i="6"/>
  <c r="AK84" i="6"/>
  <c r="AJ84" i="6"/>
  <c r="AV83" i="6"/>
  <c r="AU83" i="6"/>
  <c r="AT83" i="6"/>
  <c r="AQ83" i="6"/>
  <c r="AP83" i="6"/>
  <c r="AO83" i="6"/>
  <c r="AL83" i="6"/>
  <c r="AK83" i="6"/>
  <c r="AJ83" i="6"/>
  <c r="AV82" i="6"/>
  <c r="AU82" i="6"/>
  <c r="AT82" i="6"/>
  <c r="AQ82" i="6"/>
  <c r="AP82" i="6"/>
  <c r="AO82" i="6"/>
  <c r="AL82" i="6"/>
  <c r="AK82" i="6"/>
  <c r="AJ82" i="6"/>
  <c r="AV81" i="6"/>
  <c r="AU81" i="6"/>
  <c r="AT81" i="6"/>
  <c r="AQ81" i="6"/>
  <c r="AP81" i="6"/>
  <c r="AO81" i="6"/>
  <c r="AL81" i="6"/>
  <c r="AK81" i="6"/>
  <c r="AJ81" i="6"/>
  <c r="AV80" i="6"/>
  <c r="AU80" i="6"/>
  <c r="AT80" i="6"/>
  <c r="AQ80" i="6"/>
  <c r="AP80" i="6"/>
  <c r="AO80" i="6"/>
  <c r="AL80" i="6"/>
  <c r="AK80" i="6"/>
  <c r="AJ80" i="6"/>
  <c r="AV79" i="6"/>
  <c r="AU79" i="6"/>
  <c r="AT79" i="6"/>
  <c r="AQ79" i="6"/>
  <c r="AP79" i="6"/>
  <c r="AO79" i="6"/>
  <c r="AL79" i="6"/>
  <c r="AK79" i="6"/>
  <c r="AJ79" i="6"/>
  <c r="AV78" i="6"/>
  <c r="AU78" i="6"/>
  <c r="AT78" i="6"/>
  <c r="AQ78" i="6"/>
  <c r="AP78" i="6"/>
  <c r="AO78" i="6"/>
  <c r="AL78" i="6"/>
  <c r="AK78" i="6"/>
  <c r="AJ78" i="6"/>
  <c r="AV77" i="6"/>
  <c r="AU77" i="6"/>
  <c r="AT77" i="6"/>
  <c r="AQ77" i="6"/>
  <c r="AP77" i="6"/>
  <c r="AO77" i="6"/>
  <c r="AL77" i="6"/>
  <c r="AK77" i="6"/>
  <c r="AJ77" i="6"/>
  <c r="AV76" i="6"/>
  <c r="AU76" i="6"/>
  <c r="AT76" i="6"/>
  <c r="AQ76" i="6"/>
  <c r="AP76" i="6"/>
  <c r="AO76" i="6"/>
  <c r="AL76" i="6"/>
  <c r="AK76" i="6"/>
  <c r="AJ76" i="6"/>
  <c r="AV75" i="6"/>
  <c r="AW75" i="6" s="1"/>
  <c r="AX75" i="6" s="1"/>
  <c r="AU75" i="6"/>
  <c r="AT75" i="6"/>
  <c r="AQ75" i="6"/>
  <c r="AR75" i="6" s="1"/>
  <c r="AS75" i="6" s="1"/>
  <c r="AP75" i="6"/>
  <c r="AO75" i="6"/>
  <c r="AL75" i="6"/>
  <c r="AK75" i="6"/>
  <c r="AJ75" i="6"/>
  <c r="AV74" i="6"/>
  <c r="AU74" i="6"/>
  <c r="AT74" i="6"/>
  <c r="AQ74" i="6"/>
  <c r="AP74" i="6"/>
  <c r="AO74" i="6"/>
  <c r="AL74" i="6"/>
  <c r="AK74" i="6"/>
  <c r="AJ74" i="6"/>
  <c r="AV73" i="6"/>
  <c r="AU73" i="6"/>
  <c r="AT73" i="6"/>
  <c r="AQ73" i="6"/>
  <c r="AP73" i="6"/>
  <c r="AO73" i="6"/>
  <c r="AL73" i="6"/>
  <c r="AK73" i="6"/>
  <c r="AJ73" i="6"/>
  <c r="AV72" i="6"/>
  <c r="AU72" i="6"/>
  <c r="AT72" i="6"/>
  <c r="AQ72" i="6"/>
  <c r="AP72" i="6"/>
  <c r="AO72" i="6"/>
  <c r="AL72" i="6"/>
  <c r="AK72" i="6"/>
  <c r="AJ72" i="6"/>
  <c r="AV71" i="6"/>
  <c r="AU71" i="6"/>
  <c r="AT71" i="6"/>
  <c r="AQ71" i="6"/>
  <c r="AP71" i="6"/>
  <c r="AO71" i="6"/>
  <c r="AL71" i="6"/>
  <c r="AK71" i="6"/>
  <c r="AJ71" i="6"/>
  <c r="AV70" i="6"/>
  <c r="AU70" i="6"/>
  <c r="AT70" i="6"/>
  <c r="AQ70" i="6"/>
  <c r="AP70" i="6"/>
  <c r="AO70" i="6"/>
  <c r="AL70" i="6"/>
  <c r="AK70" i="6"/>
  <c r="AJ70" i="6"/>
  <c r="AV69" i="6"/>
  <c r="AU69" i="6"/>
  <c r="AT69" i="6"/>
  <c r="AQ69" i="6"/>
  <c r="AP69" i="6"/>
  <c r="AO69" i="6"/>
  <c r="AL69" i="6"/>
  <c r="AK69" i="6"/>
  <c r="AJ69" i="6"/>
  <c r="AV68" i="6"/>
  <c r="AU68" i="6"/>
  <c r="AT68" i="6"/>
  <c r="AQ68" i="6"/>
  <c r="AP68" i="6"/>
  <c r="AO68" i="6"/>
  <c r="AL68" i="6"/>
  <c r="AK68" i="6"/>
  <c r="AJ68" i="6"/>
  <c r="AV67" i="6"/>
  <c r="AU67" i="6"/>
  <c r="AT67" i="6"/>
  <c r="AQ67" i="6"/>
  <c r="AP67" i="6"/>
  <c r="AO67" i="6"/>
  <c r="AL67" i="6"/>
  <c r="AK67" i="6"/>
  <c r="AJ67" i="6"/>
  <c r="AV66" i="6"/>
  <c r="AU66" i="6"/>
  <c r="AT66" i="6"/>
  <c r="AQ66" i="6"/>
  <c r="AP66" i="6"/>
  <c r="AO66" i="6"/>
  <c r="AL66" i="6"/>
  <c r="AK66" i="6"/>
  <c r="AJ66" i="6"/>
  <c r="AV65" i="6"/>
  <c r="AU65" i="6"/>
  <c r="AT65" i="6"/>
  <c r="AQ65" i="6"/>
  <c r="AP65" i="6"/>
  <c r="AO65" i="6"/>
  <c r="AL65" i="6"/>
  <c r="AK65" i="6"/>
  <c r="AJ65" i="6"/>
  <c r="AV64" i="6"/>
  <c r="AU64" i="6"/>
  <c r="AT64" i="6"/>
  <c r="AQ64" i="6"/>
  <c r="AP64" i="6"/>
  <c r="AO64" i="6"/>
  <c r="AL64" i="6"/>
  <c r="AK64" i="6"/>
  <c r="AJ64" i="6"/>
  <c r="AV63" i="6"/>
  <c r="AU63" i="6"/>
  <c r="AT63" i="6"/>
  <c r="AQ63" i="6"/>
  <c r="AP63" i="6"/>
  <c r="AO63" i="6"/>
  <c r="AL63" i="6"/>
  <c r="AK63" i="6"/>
  <c r="AJ63" i="6"/>
  <c r="AV62" i="6"/>
  <c r="AU62" i="6"/>
  <c r="AT62" i="6"/>
  <c r="AQ62" i="6"/>
  <c r="AP62" i="6"/>
  <c r="AO62" i="6"/>
  <c r="AL62" i="6"/>
  <c r="AK62" i="6"/>
  <c r="AJ62" i="6"/>
  <c r="AV61" i="6"/>
  <c r="AU61" i="6"/>
  <c r="AT61" i="6"/>
  <c r="AQ61" i="6"/>
  <c r="AP61" i="6"/>
  <c r="AO61" i="6"/>
  <c r="AL61" i="6"/>
  <c r="AK61" i="6"/>
  <c r="AJ61" i="6"/>
  <c r="AV60" i="6"/>
  <c r="AU60" i="6"/>
  <c r="AT60" i="6"/>
  <c r="AQ60" i="6"/>
  <c r="AP60" i="6"/>
  <c r="AO60" i="6"/>
  <c r="AL60" i="6"/>
  <c r="AK60" i="6"/>
  <c r="AJ60" i="6"/>
  <c r="AV59" i="6"/>
  <c r="AU59" i="6"/>
  <c r="AT59" i="6"/>
  <c r="AQ59" i="6"/>
  <c r="AP59" i="6"/>
  <c r="AO59" i="6"/>
  <c r="AL59" i="6"/>
  <c r="AK59" i="6"/>
  <c r="AJ59" i="6"/>
  <c r="AV58" i="6"/>
  <c r="AU58" i="6"/>
  <c r="AT58" i="6"/>
  <c r="AQ58" i="6"/>
  <c r="AP58" i="6"/>
  <c r="AO58" i="6"/>
  <c r="AL58" i="6"/>
  <c r="AK58" i="6"/>
  <c r="AJ58" i="6"/>
  <c r="AV57" i="6"/>
  <c r="AU57" i="6"/>
  <c r="AT57" i="6"/>
  <c r="AQ57" i="6"/>
  <c r="AP57" i="6"/>
  <c r="AO57" i="6"/>
  <c r="AL57" i="6"/>
  <c r="AK57" i="6"/>
  <c r="AJ57" i="6"/>
  <c r="AV56" i="6"/>
  <c r="AU56" i="6"/>
  <c r="AT56" i="6"/>
  <c r="AQ56" i="6"/>
  <c r="AP56" i="6"/>
  <c r="AO56" i="6"/>
  <c r="AL56" i="6"/>
  <c r="AK56" i="6"/>
  <c r="AJ56" i="6"/>
  <c r="AV55" i="6"/>
  <c r="AU55" i="6"/>
  <c r="AT55" i="6"/>
  <c r="AQ55" i="6"/>
  <c r="AP55" i="6"/>
  <c r="AO55" i="6"/>
  <c r="AL55" i="6"/>
  <c r="AK55" i="6"/>
  <c r="AJ55" i="6"/>
  <c r="AV54" i="6"/>
  <c r="AU54" i="6"/>
  <c r="AT54" i="6"/>
  <c r="AQ54" i="6"/>
  <c r="AP54" i="6"/>
  <c r="AO54" i="6"/>
  <c r="AL54" i="6"/>
  <c r="AK54" i="6"/>
  <c r="AJ54" i="6"/>
  <c r="AV53" i="6"/>
  <c r="AU53" i="6"/>
  <c r="AT53" i="6"/>
  <c r="AQ53" i="6"/>
  <c r="AP53" i="6"/>
  <c r="AO53" i="6"/>
  <c r="AL53" i="6"/>
  <c r="AK53" i="6"/>
  <c r="AJ53" i="6"/>
  <c r="AV52" i="6"/>
  <c r="AU52" i="6"/>
  <c r="AT52" i="6"/>
  <c r="AQ52" i="6"/>
  <c r="AP52" i="6"/>
  <c r="AO52" i="6"/>
  <c r="AL52" i="6"/>
  <c r="AK52" i="6"/>
  <c r="AJ52" i="6"/>
  <c r="AY51" i="6"/>
  <c r="BA51" i="6" s="1"/>
  <c r="AV50" i="6"/>
  <c r="AU50" i="6"/>
  <c r="AT50" i="6"/>
  <c r="AQ50" i="6"/>
  <c r="AP50" i="6"/>
  <c r="AO50" i="6"/>
  <c r="AL50" i="6"/>
  <c r="AK50" i="6"/>
  <c r="AJ50" i="6"/>
  <c r="AY49" i="6"/>
  <c r="BA49" i="6" s="1"/>
  <c r="AY48" i="6"/>
  <c r="BA48" i="6" s="1"/>
  <c r="BA47" i="6"/>
  <c r="AY47" i="6"/>
  <c r="AY46" i="6"/>
  <c r="BA46" i="6" s="1"/>
  <c r="AV45" i="6"/>
  <c r="AU45" i="6"/>
  <c r="AT45" i="6"/>
  <c r="AQ45" i="6"/>
  <c r="AP45" i="6"/>
  <c r="AO45" i="6"/>
  <c r="AL45" i="6"/>
  <c r="AK45" i="6"/>
  <c r="AJ45" i="6"/>
  <c r="AV44" i="6"/>
  <c r="AU44" i="6"/>
  <c r="AT44" i="6"/>
  <c r="AQ44" i="6"/>
  <c r="AP44" i="6"/>
  <c r="AO44" i="6"/>
  <c r="AL44" i="6"/>
  <c r="AK44" i="6"/>
  <c r="AJ44" i="6"/>
  <c r="AV43" i="6"/>
  <c r="AW43" i="6" s="1"/>
  <c r="AX43" i="6" s="1"/>
  <c r="AU43" i="6"/>
  <c r="AT43" i="6"/>
  <c r="AQ43" i="6"/>
  <c r="AP43" i="6"/>
  <c r="AO43" i="6"/>
  <c r="AL43" i="6"/>
  <c r="AK43" i="6"/>
  <c r="AJ43" i="6"/>
  <c r="AV42" i="6"/>
  <c r="AU42" i="6"/>
  <c r="AT42" i="6"/>
  <c r="AQ42" i="6"/>
  <c r="AP42" i="6"/>
  <c r="AO42" i="6"/>
  <c r="AL42" i="6"/>
  <c r="AK42" i="6"/>
  <c r="AJ42" i="6"/>
  <c r="AV41" i="6"/>
  <c r="AU41" i="6"/>
  <c r="AT41" i="6"/>
  <c r="AQ41" i="6"/>
  <c r="AP41" i="6"/>
  <c r="AO41" i="6"/>
  <c r="AL41" i="6"/>
  <c r="AK41" i="6"/>
  <c r="AJ41" i="6"/>
  <c r="AV40" i="6"/>
  <c r="AU40" i="6"/>
  <c r="AT40" i="6"/>
  <c r="AQ40" i="6"/>
  <c r="AP40" i="6"/>
  <c r="AO40" i="6"/>
  <c r="AL40" i="6"/>
  <c r="AK40" i="6"/>
  <c r="AJ40" i="6"/>
  <c r="AV39" i="6"/>
  <c r="AU39" i="6"/>
  <c r="AT39" i="6"/>
  <c r="AQ39" i="6"/>
  <c r="AP39" i="6"/>
  <c r="AO39" i="6"/>
  <c r="AL39" i="6"/>
  <c r="AK39" i="6"/>
  <c r="AJ39" i="6"/>
  <c r="AV38" i="6"/>
  <c r="AU38" i="6"/>
  <c r="AT38" i="6"/>
  <c r="AQ38" i="6"/>
  <c r="AP38" i="6"/>
  <c r="AO38" i="6"/>
  <c r="AL38" i="6"/>
  <c r="AK38" i="6"/>
  <c r="AJ38" i="6"/>
  <c r="AV37" i="6"/>
  <c r="AU37" i="6"/>
  <c r="AT37" i="6"/>
  <c r="AQ37" i="6"/>
  <c r="AP37" i="6"/>
  <c r="AO37" i="6"/>
  <c r="AL37" i="6"/>
  <c r="AK37" i="6"/>
  <c r="AJ37" i="6"/>
  <c r="AV36" i="6"/>
  <c r="AU36" i="6"/>
  <c r="AT36" i="6"/>
  <c r="AQ36" i="6"/>
  <c r="AP36" i="6"/>
  <c r="AO36" i="6"/>
  <c r="AL36" i="6"/>
  <c r="AK36" i="6"/>
  <c r="AJ36" i="6"/>
  <c r="AV35" i="6"/>
  <c r="AU35" i="6"/>
  <c r="AT35" i="6"/>
  <c r="AQ35" i="6"/>
  <c r="AP35" i="6"/>
  <c r="AO35" i="6"/>
  <c r="AL35" i="6"/>
  <c r="AK35" i="6"/>
  <c r="AJ35" i="6"/>
  <c r="AV34" i="6"/>
  <c r="AU34" i="6"/>
  <c r="AT34" i="6"/>
  <c r="AQ34" i="6"/>
  <c r="AP34" i="6"/>
  <c r="AO34" i="6"/>
  <c r="AL34" i="6"/>
  <c r="AK34" i="6"/>
  <c r="AJ34" i="6"/>
  <c r="AV33" i="6"/>
  <c r="AU33" i="6"/>
  <c r="AT33" i="6"/>
  <c r="AQ33" i="6"/>
  <c r="AP33" i="6"/>
  <c r="AO33" i="6"/>
  <c r="AL33" i="6"/>
  <c r="AK33" i="6"/>
  <c r="AJ33" i="6"/>
  <c r="AV32" i="6"/>
  <c r="AU32" i="6"/>
  <c r="AT32" i="6"/>
  <c r="AQ32" i="6"/>
  <c r="AP32" i="6"/>
  <c r="AO32" i="6"/>
  <c r="AL32" i="6"/>
  <c r="AK32" i="6"/>
  <c r="AJ32" i="6"/>
  <c r="AV31" i="6"/>
  <c r="AU31" i="6"/>
  <c r="AT31" i="6"/>
  <c r="AQ31" i="6"/>
  <c r="AY31" i="6" s="1"/>
  <c r="BA31" i="6" s="1"/>
  <c r="AP31" i="6"/>
  <c r="AO31" i="6"/>
  <c r="AK31" i="6"/>
  <c r="AW30" i="6"/>
  <c r="AX30" i="6" s="1"/>
  <c r="AV30" i="6"/>
  <c r="AU30" i="6"/>
  <c r="AT30" i="6"/>
  <c r="AQ30" i="6"/>
  <c r="AP30" i="6"/>
  <c r="AO30" i="6"/>
  <c r="AL30" i="6"/>
  <c r="AM30" i="6" s="1"/>
  <c r="AN30" i="6" s="1"/>
  <c r="AK30" i="6"/>
  <c r="AJ30" i="6"/>
  <c r="AV29" i="6"/>
  <c r="AU29" i="6"/>
  <c r="AT29" i="6"/>
  <c r="AQ29" i="6"/>
  <c r="AP29" i="6"/>
  <c r="AO29" i="6"/>
  <c r="AL29" i="6"/>
  <c r="AK29" i="6"/>
  <c r="AJ29" i="6"/>
  <c r="AV28" i="6"/>
  <c r="AU28" i="6"/>
  <c r="AT28" i="6"/>
  <c r="AQ28" i="6"/>
  <c r="AP28" i="6"/>
  <c r="AO28" i="6"/>
  <c r="AL28" i="6"/>
  <c r="AK28" i="6"/>
  <c r="AJ28" i="6"/>
  <c r="AV27" i="6"/>
  <c r="AU27" i="6"/>
  <c r="AT27" i="6"/>
  <c r="AQ27" i="6"/>
  <c r="AP27" i="6"/>
  <c r="AO27" i="6"/>
  <c r="AL27" i="6"/>
  <c r="AK27" i="6"/>
  <c r="AJ27" i="6"/>
  <c r="AV26" i="6"/>
  <c r="AU26" i="6"/>
  <c r="AT26" i="6"/>
  <c r="AQ26" i="6"/>
  <c r="AP26" i="6"/>
  <c r="AO26" i="6"/>
  <c r="AL26" i="6"/>
  <c r="AK26" i="6"/>
  <c r="AJ26" i="6"/>
  <c r="AV25" i="6"/>
  <c r="AU25" i="6"/>
  <c r="AT25" i="6"/>
  <c r="AQ25" i="6"/>
  <c r="AP25" i="6"/>
  <c r="AO25" i="6"/>
  <c r="AL25" i="6"/>
  <c r="AK25" i="6"/>
  <c r="AJ25" i="6"/>
  <c r="AV24" i="6"/>
  <c r="AU24" i="6"/>
  <c r="AT24" i="6"/>
  <c r="AQ24" i="6"/>
  <c r="AP24" i="6"/>
  <c r="AO24" i="6"/>
  <c r="AL24" i="6"/>
  <c r="AK24" i="6"/>
  <c r="AJ24" i="6"/>
  <c r="AV23" i="6"/>
  <c r="AU23" i="6"/>
  <c r="AT23" i="6"/>
  <c r="AQ23" i="6"/>
  <c r="AP23" i="6"/>
  <c r="AO23" i="6"/>
  <c r="AL23" i="6"/>
  <c r="AK23" i="6"/>
  <c r="AJ23" i="6"/>
  <c r="AV22" i="6"/>
  <c r="AU22" i="6"/>
  <c r="AT22" i="6"/>
  <c r="AQ22" i="6"/>
  <c r="AP22" i="6"/>
  <c r="AO22" i="6"/>
  <c r="AL22" i="6"/>
  <c r="AK22" i="6"/>
  <c r="AJ22" i="6"/>
  <c r="AV21" i="6"/>
  <c r="AU21" i="6"/>
  <c r="AT21" i="6"/>
  <c r="AQ21" i="6"/>
  <c r="AP21" i="6"/>
  <c r="AO21" i="6"/>
  <c r="AL21" i="6"/>
  <c r="AK21" i="6"/>
  <c r="AJ21" i="6"/>
  <c r="AV20" i="6"/>
  <c r="AU20" i="6"/>
  <c r="AT20" i="6"/>
  <c r="AQ20" i="6"/>
  <c r="AP20" i="6"/>
  <c r="AO20" i="6"/>
  <c r="AL20" i="6"/>
  <c r="AK20" i="6"/>
  <c r="AJ20" i="6"/>
  <c r="AV19" i="6"/>
  <c r="AU19" i="6"/>
  <c r="AT19" i="6"/>
  <c r="AQ19" i="6"/>
  <c r="AP19" i="6"/>
  <c r="AO19" i="6"/>
  <c r="AL19" i="6"/>
  <c r="AK19" i="6"/>
  <c r="AJ19" i="6"/>
  <c r="AV18" i="6"/>
  <c r="AU18" i="6"/>
  <c r="AT18" i="6"/>
  <c r="AQ18" i="6"/>
  <c r="AP18" i="6"/>
  <c r="AO18" i="6"/>
  <c r="AL18" i="6"/>
  <c r="AK18" i="6"/>
  <c r="AJ18" i="6"/>
  <c r="AV17" i="6"/>
  <c r="AU17" i="6"/>
  <c r="AT17" i="6"/>
  <c r="AQ17" i="6"/>
  <c r="AP17" i="6"/>
  <c r="AO17" i="6"/>
  <c r="AL17" i="6"/>
  <c r="AK17" i="6"/>
  <c r="AJ17" i="6"/>
  <c r="AV16" i="6"/>
  <c r="AU16" i="6"/>
  <c r="AT16" i="6"/>
  <c r="AQ16" i="6"/>
  <c r="AP16" i="6"/>
  <c r="AO16" i="6"/>
  <c r="AL16" i="6"/>
  <c r="AK16" i="6"/>
  <c r="AJ16" i="6"/>
  <c r="AV15" i="6"/>
  <c r="AU15" i="6"/>
  <c r="AT15" i="6"/>
  <c r="AQ15" i="6"/>
  <c r="AP15" i="6"/>
  <c r="AO15" i="6"/>
  <c r="AL15" i="6"/>
  <c r="AK15" i="6"/>
  <c r="AJ15" i="6"/>
  <c r="AV14" i="6"/>
  <c r="AU14" i="6"/>
  <c r="AT14" i="6"/>
  <c r="AQ14" i="6"/>
  <c r="AP14" i="6"/>
  <c r="AO14" i="6"/>
  <c r="AL14" i="6"/>
  <c r="AK14" i="6"/>
  <c r="AJ14" i="6"/>
  <c r="AV13" i="6"/>
  <c r="AW13" i="6" s="1"/>
  <c r="AX13" i="6" s="1"/>
  <c r="AU13" i="6"/>
  <c r="AT13" i="6"/>
  <c r="AQ13" i="6"/>
  <c r="AR13" i="6" s="1"/>
  <c r="AS13" i="6" s="1"/>
  <c r="AP13" i="6"/>
  <c r="AO13" i="6"/>
  <c r="AL13" i="6"/>
  <c r="AK13" i="6"/>
  <c r="AJ13" i="6"/>
  <c r="AV12" i="6"/>
  <c r="AU12" i="6"/>
  <c r="AT12" i="6"/>
  <c r="AQ12" i="6"/>
  <c r="AP12" i="6"/>
  <c r="AO12" i="6"/>
  <c r="AL12" i="6"/>
  <c r="AK12" i="6"/>
  <c r="AJ12" i="6"/>
  <c r="AV11" i="6"/>
  <c r="AU11" i="6"/>
  <c r="AT11" i="6"/>
  <c r="AQ11" i="6"/>
  <c r="AP11" i="6"/>
  <c r="AO11" i="6"/>
  <c r="AL11" i="6"/>
  <c r="AK11" i="6"/>
  <c r="AJ11" i="6"/>
  <c r="AV10" i="6"/>
  <c r="AU10" i="6"/>
  <c r="AT10" i="6"/>
  <c r="AQ10" i="6"/>
  <c r="AP10" i="6"/>
  <c r="AO10" i="6"/>
  <c r="AL10" i="6"/>
  <c r="AK10" i="6"/>
  <c r="AJ10" i="6"/>
  <c r="AV9" i="6"/>
  <c r="AU9" i="6"/>
  <c r="AT9" i="6"/>
  <c r="AQ9" i="6"/>
  <c r="AP9" i="6"/>
  <c r="AO9" i="6"/>
  <c r="AL9" i="6"/>
  <c r="AK9" i="6"/>
  <c r="AJ9" i="6"/>
  <c r="AV8" i="6"/>
  <c r="AU8" i="6"/>
  <c r="AT8" i="6"/>
  <c r="AQ8" i="6"/>
  <c r="AP8" i="6"/>
  <c r="AO8" i="6"/>
  <c r="AL8" i="6"/>
  <c r="AK8" i="6"/>
  <c r="AJ8" i="6"/>
  <c r="AM36" i="6" l="1"/>
  <c r="AN36" i="6" s="1"/>
  <c r="AW58" i="6"/>
  <c r="AX58" i="6" s="1"/>
  <c r="AR61" i="6"/>
  <c r="AS61" i="6" s="1"/>
  <c r="AR64" i="6"/>
  <c r="AS64" i="6" s="1"/>
  <c r="AY68" i="6"/>
  <c r="BA68" i="6" s="1"/>
  <c r="AM72" i="6"/>
  <c r="AN72" i="6" s="1"/>
  <c r="AW81" i="6"/>
  <c r="AX81" i="6" s="1"/>
  <c r="AY84" i="6"/>
  <c r="BA84" i="6" s="1"/>
  <c r="AW90" i="6"/>
  <c r="AX90" i="6" s="1"/>
  <c r="AY92" i="6"/>
  <c r="AR93" i="6"/>
  <c r="AS93" i="6" s="1"/>
  <c r="AY120" i="6"/>
  <c r="BA120" i="6" s="1"/>
  <c r="AY124" i="6"/>
  <c r="BA124" i="6" s="1"/>
  <c r="AW40" i="6"/>
  <c r="AX40" i="6" s="1"/>
  <c r="AR50" i="6"/>
  <c r="AS50" i="6" s="1"/>
  <c r="AM117" i="6"/>
  <c r="AN117" i="6" s="1"/>
  <c r="AR19" i="6"/>
  <c r="AS19" i="6" s="1"/>
  <c r="AW56" i="6"/>
  <c r="AX56" i="6" s="1"/>
  <c r="AM26" i="6"/>
  <c r="AN26" i="6" s="1"/>
  <c r="AM8" i="6"/>
  <c r="AN8" i="6" s="1"/>
  <c r="AM16" i="6"/>
  <c r="AN16" i="6" s="1"/>
  <c r="AM14" i="6"/>
  <c r="AN14" i="6" s="1"/>
  <c r="AM40" i="6"/>
  <c r="AN40" i="6" s="1"/>
  <c r="AY67" i="6"/>
  <c r="BA67" i="6" s="1"/>
  <c r="AY83" i="6"/>
  <c r="BA83" i="6" s="1"/>
  <c r="AR96" i="6"/>
  <c r="AS96" i="6" s="1"/>
  <c r="AR99" i="6"/>
  <c r="AS99" i="6" s="1"/>
  <c r="AY9" i="6"/>
  <c r="BA9" i="6" s="1"/>
  <c r="AY27" i="6"/>
  <c r="BA27" i="6" s="1"/>
  <c r="AY28" i="6"/>
  <c r="BA28" i="6" s="1"/>
  <c r="AR31" i="6"/>
  <c r="AS31" i="6" s="1"/>
  <c r="AY57" i="6"/>
  <c r="BA57" i="6" s="1"/>
  <c r="AY61" i="6"/>
  <c r="BA61" i="6" s="1"/>
  <c r="AY74" i="6"/>
  <c r="BA74" i="6" s="1"/>
  <c r="AY89" i="6"/>
  <c r="BA89" i="6" s="1"/>
  <c r="AY96" i="6"/>
  <c r="BA96" i="6" s="1"/>
  <c r="AY104" i="6"/>
  <c r="BA104" i="6" s="1"/>
  <c r="AY105" i="6"/>
  <c r="BA105" i="6" s="1"/>
  <c r="AY115" i="6"/>
  <c r="BA115" i="6" s="1"/>
  <c r="AW8" i="6"/>
  <c r="AX8" i="6" s="1"/>
  <c r="AW26" i="6"/>
  <c r="AX26" i="6" s="1"/>
  <c r="AW36" i="6"/>
  <c r="AX36" i="6" s="1"/>
  <c r="AY41" i="6"/>
  <c r="BA41" i="6" s="1"/>
  <c r="AY50" i="6"/>
  <c r="BA50" i="6" s="1"/>
  <c r="AY55" i="6"/>
  <c r="BA55" i="6" s="1"/>
  <c r="AY58" i="6"/>
  <c r="BA58" i="6" s="1"/>
  <c r="AY70" i="6"/>
  <c r="BA70" i="6" s="1"/>
  <c r="AW76" i="6"/>
  <c r="AX76" i="6" s="1"/>
  <c r="AR79" i="6"/>
  <c r="AS79" i="6" s="1"/>
  <c r="AW87" i="6"/>
  <c r="AX87" i="6" s="1"/>
  <c r="AM90" i="6"/>
  <c r="AN90" i="6" s="1"/>
  <c r="AY91" i="6"/>
  <c r="AM115" i="6"/>
  <c r="AN115" i="6" s="1"/>
  <c r="AY123" i="6"/>
  <c r="BA123" i="6" s="1"/>
  <c r="AR8" i="6"/>
  <c r="AS8" i="6" s="1"/>
  <c r="AW16" i="6"/>
  <c r="AX16" i="6" s="1"/>
  <c r="AW22" i="6"/>
  <c r="AX22" i="6" s="1"/>
  <c r="AY39" i="6"/>
  <c r="BA39" i="6" s="1"/>
  <c r="AR40" i="6"/>
  <c r="AS40" i="6" s="1"/>
  <c r="AR56" i="6"/>
  <c r="AS56" i="6" s="1"/>
  <c r="AM58" i="6"/>
  <c r="AN58" i="6" s="1"/>
  <c r="AR76" i="6"/>
  <c r="AS76" i="6" s="1"/>
  <c r="AY102" i="6"/>
  <c r="BA102" i="6" s="1"/>
  <c r="AW117" i="6"/>
  <c r="AX117" i="6" s="1"/>
  <c r="AY90" i="6"/>
  <c r="BA90" i="6" s="1"/>
  <c r="AY114" i="6"/>
  <c r="AY10" i="6"/>
  <c r="AY17" i="6"/>
  <c r="BA17" i="6" s="1"/>
  <c r="AY20" i="6"/>
  <c r="BA20" i="6" s="1"/>
  <c r="AR26" i="6"/>
  <c r="AS26" i="6" s="1"/>
  <c r="AY32" i="6"/>
  <c r="BA32" i="6" s="1"/>
  <c r="AY35" i="6"/>
  <c r="BA35" i="6" s="1"/>
  <c r="AY37" i="6"/>
  <c r="BA37" i="6" s="1"/>
  <c r="AY38" i="6"/>
  <c r="BA38" i="6" s="1"/>
  <c r="AY43" i="6"/>
  <c r="BA43" i="6" s="1"/>
  <c r="AY45" i="6"/>
  <c r="BA45" i="6" s="1"/>
  <c r="AM50" i="6"/>
  <c r="AN50" i="6" s="1"/>
  <c r="AW50" i="6"/>
  <c r="AX50" i="6" s="1"/>
  <c r="AY52" i="6"/>
  <c r="BA52" i="6" s="1"/>
  <c r="AY60" i="6"/>
  <c r="BA60" i="6" s="1"/>
  <c r="AY62" i="6"/>
  <c r="BA62" i="6" s="1"/>
  <c r="AY66" i="6"/>
  <c r="BA66" i="6" s="1"/>
  <c r="AY69" i="6"/>
  <c r="BA69" i="6" s="1"/>
  <c r="AW79" i="6"/>
  <c r="AX79" i="6" s="1"/>
  <c r="AY82" i="6"/>
  <c r="BA82" i="6" s="1"/>
  <c r="AR87" i="6"/>
  <c r="AS87" i="6" s="1"/>
  <c r="AW93" i="6"/>
  <c r="AX93" i="6" s="1"/>
  <c r="AY97" i="6"/>
  <c r="BA97" i="6" s="1"/>
  <c r="AY100" i="6"/>
  <c r="BA100" i="6" s="1"/>
  <c r="AY101" i="6"/>
  <c r="AM104" i="6"/>
  <c r="AN104" i="6" s="1"/>
  <c r="AY116" i="6"/>
  <c r="AY118" i="6"/>
  <c r="BA118" i="6" s="1"/>
  <c r="AY122" i="6"/>
  <c r="BA122" i="6" s="1"/>
  <c r="AY11" i="6"/>
  <c r="BA11" i="6" s="1"/>
  <c r="AR16" i="6"/>
  <c r="AS16" i="6" s="1"/>
  <c r="AY18" i="6"/>
  <c r="BA18" i="6" s="1"/>
  <c r="AY24" i="6"/>
  <c r="BA24" i="6" s="1"/>
  <c r="AY29" i="6"/>
  <c r="BA29" i="6" s="1"/>
  <c r="AY36" i="6"/>
  <c r="BA36" i="6" s="1"/>
  <c r="AW53" i="6"/>
  <c r="AX53" i="6" s="1"/>
  <c r="AY56" i="6"/>
  <c r="BA56" i="6" s="1"/>
  <c r="AY63" i="6"/>
  <c r="BA63" i="6" s="1"/>
  <c r="AW64" i="6"/>
  <c r="AX64" i="6" s="1"/>
  <c r="AW68" i="6"/>
  <c r="AX68" i="6" s="1"/>
  <c r="AW72" i="6"/>
  <c r="AX72" i="6" s="1"/>
  <c r="AY80" i="6"/>
  <c r="BA80" i="6" s="1"/>
  <c r="AY86" i="6"/>
  <c r="BA86" i="6" s="1"/>
  <c r="AY94" i="6"/>
  <c r="BA94" i="6" s="1"/>
  <c r="AW99" i="6"/>
  <c r="AX99" i="6" s="1"/>
  <c r="AY113" i="6"/>
  <c r="BA113" i="6" s="1"/>
  <c r="AW115" i="6"/>
  <c r="AX115" i="6" s="1"/>
  <c r="AR14" i="6"/>
  <c r="AS14" i="6" s="1"/>
  <c r="AW14" i="6"/>
  <c r="AX14" i="6" s="1"/>
  <c r="AW19" i="6"/>
  <c r="AX19" i="6" s="1"/>
  <c r="AY22" i="6"/>
  <c r="BA22" i="6" s="1"/>
  <c r="AY30" i="6"/>
  <c r="BA30" i="6" s="1"/>
  <c r="AW31" i="6"/>
  <c r="AX31" i="6" s="1"/>
  <c r="AM31" i="6"/>
  <c r="AN31" i="6" s="1"/>
  <c r="AY34" i="6"/>
  <c r="BA34" i="6" s="1"/>
  <c r="AY42" i="6"/>
  <c r="BA42" i="6" s="1"/>
  <c r="AY44" i="6"/>
  <c r="BA44" i="6" s="1"/>
  <c r="AY54" i="6"/>
  <c r="BA54" i="6" s="1"/>
  <c r="AY59" i="6"/>
  <c r="BA59" i="6" s="1"/>
  <c r="AY78" i="6"/>
  <c r="BA78" i="6" s="1"/>
  <c r="AY109" i="6"/>
  <c r="BA109" i="6" s="1"/>
  <c r="AY117" i="6"/>
  <c r="BA117" i="6" s="1"/>
  <c r="AW120" i="6"/>
  <c r="AX120" i="6" s="1"/>
  <c r="AY26" i="6"/>
  <c r="BA26" i="6" s="1"/>
  <c r="AY13" i="6"/>
  <c r="BA13" i="6" s="1"/>
  <c r="AM13" i="6"/>
  <c r="AN13" i="6" s="1"/>
  <c r="AY19" i="6"/>
  <c r="BA19" i="6" s="1"/>
  <c r="AM19" i="6"/>
  <c r="AN19" i="6" s="1"/>
  <c r="AY8" i="6"/>
  <c r="BA8" i="6" s="1"/>
  <c r="AY15" i="6"/>
  <c r="BA15" i="6" s="1"/>
  <c r="AY16" i="6"/>
  <c r="BA16" i="6" s="1"/>
  <c r="AM22" i="6"/>
  <c r="AN22" i="6" s="1"/>
  <c r="AY25" i="6"/>
  <c r="BA25" i="6" s="1"/>
  <c r="AY12" i="6"/>
  <c r="AY14" i="6"/>
  <c r="BA14" i="6" s="1"/>
  <c r="AY21" i="6"/>
  <c r="BA21" i="6" s="1"/>
  <c r="AY23" i="6"/>
  <c r="BA23" i="6" s="1"/>
  <c r="AR22" i="6"/>
  <c r="AS22" i="6" s="1"/>
  <c r="AR30" i="6"/>
  <c r="AS30" i="6" s="1"/>
  <c r="AY33" i="6"/>
  <c r="BA33" i="6" s="1"/>
  <c r="AR36" i="6"/>
  <c r="AS36" i="6" s="1"/>
  <c r="AM43" i="6"/>
  <c r="AN43" i="6" s="1"/>
  <c r="AR43" i="6"/>
  <c r="AS43" i="6" s="1"/>
  <c r="AM56" i="6"/>
  <c r="AN56" i="6" s="1"/>
  <c r="AM61" i="6"/>
  <c r="AN61" i="6" s="1"/>
  <c r="AW61" i="6"/>
  <c r="AX61" i="6" s="1"/>
  <c r="AY64" i="6"/>
  <c r="BA64" i="6" s="1"/>
  <c r="AR68" i="6"/>
  <c r="AS68" i="6" s="1"/>
  <c r="AR72" i="6"/>
  <c r="AS72" i="6" s="1"/>
  <c r="AY75" i="6"/>
  <c r="BA75" i="6" s="1"/>
  <c r="AM75" i="6"/>
  <c r="AN75" i="6" s="1"/>
  <c r="AY76" i="6"/>
  <c r="BA76" i="6" s="1"/>
  <c r="AY88" i="6"/>
  <c r="BA88" i="6" s="1"/>
  <c r="AM102" i="6"/>
  <c r="AN102" i="6" s="1"/>
  <c r="AS105" i="6"/>
  <c r="AR109" i="6"/>
  <c r="AS109" i="6" s="1"/>
  <c r="AR113" i="6"/>
  <c r="AS113" i="6" s="1"/>
  <c r="AR115" i="6"/>
  <c r="AS115" i="6" s="1"/>
  <c r="AR117" i="6"/>
  <c r="AS117" i="6" s="1"/>
  <c r="AR120" i="6"/>
  <c r="AS120" i="6" s="1"/>
  <c r="AM120" i="6"/>
  <c r="AN120" i="6" s="1"/>
  <c r="AY40" i="6"/>
  <c r="BA40" i="6" s="1"/>
  <c r="AR53" i="6"/>
  <c r="AS53" i="6" s="1"/>
  <c r="AM68" i="6"/>
  <c r="AN68" i="6" s="1"/>
  <c r="AY71" i="6"/>
  <c r="BA71" i="6" s="1"/>
  <c r="AY73" i="6"/>
  <c r="BA73" i="6" s="1"/>
  <c r="AY79" i="6"/>
  <c r="BA79" i="6" s="1"/>
  <c r="AM79" i="6"/>
  <c r="AN79" i="6" s="1"/>
  <c r="AY87" i="6"/>
  <c r="BA87" i="6" s="1"/>
  <c r="AM87" i="6"/>
  <c r="AN87" i="6" s="1"/>
  <c r="AY93" i="6"/>
  <c r="BA93" i="6" s="1"/>
  <c r="AM93" i="6"/>
  <c r="AN93" i="6" s="1"/>
  <c r="AY98" i="6"/>
  <c r="BA98" i="6" s="1"/>
  <c r="AY107" i="6"/>
  <c r="BA107" i="6" s="1"/>
  <c r="AM107" i="6"/>
  <c r="AN107" i="6" s="1"/>
  <c r="AY111" i="6"/>
  <c r="BA111" i="6" s="1"/>
  <c r="AM111" i="6"/>
  <c r="AN111" i="6" s="1"/>
  <c r="AY121" i="6"/>
  <c r="BA121" i="6" s="1"/>
  <c r="AY125" i="6"/>
  <c r="BA125" i="6" s="1"/>
  <c r="AY53" i="6"/>
  <c r="BA53" i="6" s="1"/>
  <c r="AM53" i="6"/>
  <c r="AN53" i="6" s="1"/>
  <c r="AR58" i="6"/>
  <c r="AS58" i="6" s="1"/>
  <c r="AY65" i="6"/>
  <c r="BA65" i="6" s="1"/>
  <c r="AY72" i="6"/>
  <c r="BA72" i="6" s="1"/>
  <c r="AY77" i="6"/>
  <c r="BA77" i="6" s="1"/>
  <c r="AR81" i="6"/>
  <c r="AS81" i="6" s="1"/>
  <c r="AY85" i="6"/>
  <c r="BA85" i="6" s="1"/>
  <c r="AR90" i="6"/>
  <c r="AS90" i="6" s="1"/>
  <c r="AM96" i="6"/>
  <c r="AN96" i="6" s="1"/>
  <c r="AW96" i="6"/>
  <c r="AX96" i="6" s="1"/>
  <c r="AY99" i="6"/>
  <c r="BA99" i="6" s="1"/>
  <c r="AY119" i="6"/>
  <c r="BA119" i="6" s="1"/>
  <c r="AY81" i="6"/>
  <c r="BA81" i="6" s="1"/>
  <c r="AM81" i="6"/>
  <c r="AN81" i="6" s="1"/>
  <c r="AY103" i="6"/>
  <c r="BA103" i="6" s="1"/>
  <c r="AM103" i="6"/>
  <c r="AN103" i="6" s="1"/>
  <c r="AM64" i="6"/>
  <c r="AN64" i="6" s="1"/>
  <c r="AM76" i="6"/>
  <c r="AN76" i="6" s="1"/>
  <c r="AM99" i="6"/>
  <c r="AN99" i="6" s="1"/>
  <c r="AQ8" i="1"/>
  <c r="M45" i="3" l="1"/>
  <c r="L45" i="3"/>
  <c r="B45" i="3"/>
  <c r="K44" i="3"/>
  <c r="P44" i="3" s="1"/>
  <c r="H44" i="3"/>
  <c r="E44" i="3"/>
  <c r="O43" i="3"/>
  <c r="N43" i="3"/>
  <c r="K43" i="3"/>
  <c r="P43" i="3" s="1"/>
  <c r="P42" i="3"/>
  <c r="O42" i="3"/>
  <c r="K42" i="3"/>
  <c r="N42" i="3" s="1"/>
  <c r="H42" i="3"/>
  <c r="E42" i="3"/>
  <c r="H43" i="3" s="1"/>
  <c r="N41" i="3"/>
  <c r="K41" i="3"/>
  <c r="P41" i="3" s="1"/>
  <c r="N40" i="3"/>
  <c r="K40" i="3"/>
  <c r="P40" i="3" s="1"/>
  <c r="N39" i="3"/>
  <c r="K39" i="3"/>
  <c r="P39" i="3" s="1"/>
  <c r="N38" i="3"/>
  <c r="K38" i="3"/>
  <c r="P38" i="3" s="1"/>
  <c r="N37" i="3"/>
  <c r="K37" i="3"/>
  <c r="P37" i="3" s="1"/>
  <c r="N36" i="3"/>
  <c r="K36" i="3"/>
  <c r="P36" i="3" s="1"/>
  <c r="N35" i="3"/>
  <c r="K35" i="3"/>
  <c r="P35" i="3" s="1"/>
  <c r="E35" i="3"/>
  <c r="H35" i="3" s="1"/>
  <c r="P34" i="3"/>
  <c r="O34" i="3"/>
  <c r="K34" i="3"/>
  <c r="N34" i="3" s="1"/>
  <c r="H34" i="3"/>
  <c r="K33" i="3"/>
  <c r="P33" i="3" s="1"/>
  <c r="K32" i="3"/>
  <c r="P32" i="3" s="1"/>
  <c r="K31" i="3"/>
  <c r="P31" i="3" s="1"/>
  <c r="H31" i="3"/>
  <c r="E31" i="3"/>
  <c r="O30" i="3"/>
  <c r="N30" i="3"/>
  <c r="K30" i="3"/>
  <c r="P30" i="3" s="1"/>
  <c r="E30" i="3"/>
  <c r="H30" i="3" s="1"/>
  <c r="K29" i="3"/>
  <c r="P29" i="3" s="1"/>
  <c r="K28" i="3"/>
  <c r="P28" i="3" s="1"/>
  <c r="H28" i="3"/>
  <c r="E28" i="3"/>
  <c r="O27" i="3"/>
  <c r="N27" i="3"/>
  <c r="K27" i="3"/>
  <c r="P27" i="3" s="1"/>
  <c r="E27" i="3"/>
  <c r="H27" i="3" s="1"/>
  <c r="K26" i="3"/>
  <c r="P26" i="3" s="1"/>
  <c r="K25" i="3"/>
  <c r="P25" i="3" s="1"/>
  <c r="H25" i="3"/>
  <c r="N24" i="3"/>
  <c r="K24" i="3"/>
  <c r="P24" i="3" s="1"/>
  <c r="N23" i="3"/>
  <c r="K23" i="3"/>
  <c r="P23" i="3" s="1"/>
  <c r="N22" i="3"/>
  <c r="K22" i="3"/>
  <c r="P22" i="3" s="1"/>
  <c r="H22" i="3"/>
  <c r="E22" i="3"/>
  <c r="P21" i="3"/>
  <c r="O21" i="3"/>
  <c r="K21" i="3"/>
  <c r="N21" i="3" s="1"/>
  <c r="H21" i="3"/>
  <c r="E21" i="3"/>
  <c r="N20" i="3"/>
  <c r="K20" i="3"/>
  <c r="P20" i="3" s="1"/>
  <c r="E20" i="3"/>
  <c r="H20" i="3" s="1"/>
  <c r="P19" i="3"/>
  <c r="O19" i="3"/>
  <c r="K19" i="3"/>
  <c r="N19" i="3" s="1"/>
  <c r="H19" i="3"/>
  <c r="E19" i="3"/>
  <c r="N18" i="3"/>
  <c r="K18" i="3"/>
  <c r="P18" i="3" s="1"/>
  <c r="E18" i="3"/>
  <c r="H18" i="3" s="1"/>
  <c r="P17" i="3"/>
  <c r="O17" i="3"/>
  <c r="K17" i="3"/>
  <c r="N17" i="3" s="1"/>
  <c r="H17" i="3"/>
  <c r="E17" i="3"/>
  <c r="N16" i="3"/>
  <c r="K16" i="3"/>
  <c r="P16" i="3" s="1"/>
  <c r="O15" i="3"/>
  <c r="N15" i="3"/>
  <c r="K15" i="3"/>
  <c r="P15" i="3" s="1"/>
  <c r="E15" i="3"/>
  <c r="H16" i="3" s="1"/>
  <c r="K14" i="3"/>
  <c r="P14" i="3" s="1"/>
  <c r="H14" i="3"/>
  <c r="E14" i="3"/>
  <c r="O13" i="3"/>
  <c r="N13" i="3"/>
  <c r="K13" i="3"/>
  <c r="P13" i="3" s="1"/>
  <c r="E13" i="3"/>
  <c r="H13" i="3" s="1"/>
  <c r="K12" i="3"/>
  <c r="P12" i="3" s="1"/>
  <c r="H12" i="3"/>
  <c r="E12" i="3"/>
  <c r="O11" i="3"/>
  <c r="N11" i="3"/>
  <c r="K11" i="3"/>
  <c r="P11" i="3" s="1"/>
  <c r="E11" i="3"/>
  <c r="H11" i="3" s="1"/>
  <c r="K10" i="3"/>
  <c r="P10" i="3" s="1"/>
  <c r="H10" i="3"/>
  <c r="N9" i="3"/>
  <c r="K9" i="3"/>
  <c r="P9" i="3" s="1"/>
  <c r="H9" i="3"/>
  <c r="E9" i="3"/>
  <c r="P8" i="3"/>
  <c r="O8" i="3"/>
  <c r="K8" i="3"/>
  <c r="N8" i="3" s="1"/>
  <c r="H8" i="3"/>
  <c r="K7" i="3"/>
  <c r="P7" i="3" s="1"/>
  <c r="N6" i="3"/>
  <c r="K6" i="3"/>
  <c r="P6" i="3" s="1"/>
  <c r="O5" i="3"/>
  <c r="N5" i="3"/>
  <c r="K5" i="3"/>
  <c r="P5" i="3" s="1"/>
  <c r="P4" i="3"/>
  <c r="O4" i="3"/>
  <c r="N4" i="3"/>
  <c r="K4" i="3"/>
  <c r="K45" i="3" s="1"/>
  <c r="H4" i="3"/>
  <c r="E4" i="3"/>
  <c r="H7" i="3" s="1"/>
  <c r="AU12" i="1"/>
  <c r="AP12" i="1"/>
  <c r="AK12" i="1"/>
  <c r="AX12" i="1" s="1"/>
  <c r="AX11" i="1"/>
  <c r="AU11" i="1"/>
  <c r="AP11" i="1"/>
  <c r="AK11" i="1"/>
  <c r="AX10" i="1"/>
  <c r="AU10" i="1"/>
  <c r="AP10" i="1"/>
  <c r="AK10" i="1"/>
  <c r="AX9" i="1"/>
  <c r="AU9" i="1"/>
  <c r="AP9" i="1"/>
  <c r="AK9" i="1"/>
  <c r="AU8" i="1"/>
  <c r="AV8" i="1" s="1"/>
  <c r="AW8" i="1" s="1"/>
  <c r="AP8" i="1"/>
  <c r="AK8" i="1"/>
  <c r="AL8" i="1" s="1"/>
  <c r="AM8" i="1" s="1"/>
  <c r="P45" i="3" l="1"/>
  <c r="H5" i="3"/>
  <c r="O6" i="3"/>
  <c r="N7" i="3"/>
  <c r="O9" i="3"/>
  <c r="N10" i="3"/>
  <c r="N12" i="3"/>
  <c r="N14" i="3"/>
  <c r="H15" i="3"/>
  <c r="O16" i="3"/>
  <c r="O18" i="3"/>
  <c r="O20" i="3"/>
  <c r="O22" i="3"/>
  <c r="O23" i="3"/>
  <c r="O24" i="3"/>
  <c r="N25" i="3"/>
  <c r="N26" i="3"/>
  <c r="N28" i="3"/>
  <c r="N29" i="3"/>
  <c r="N31" i="3"/>
  <c r="N32" i="3"/>
  <c r="N33" i="3"/>
  <c r="O35" i="3"/>
  <c r="O36" i="3"/>
  <c r="O37" i="3"/>
  <c r="O38" i="3"/>
  <c r="O39" i="3"/>
  <c r="O40" i="3"/>
  <c r="O41" i="3"/>
  <c r="N44" i="3"/>
  <c r="E45" i="3"/>
  <c r="H6" i="3"/>
  <c r="H45" i="3" s="1"/>
  <c r="O7" i="3"/>
  <c r="O10" i="3"/>
  <c r="O12" i="3"/>
  <c r="O14" i="3"/>
  <c r="O25" i="3"/>
  <c r="O26" i="3"/>
  <c r="O28" i="3"/>
  <c r="O29" i="3"/>
  <c r="O31" i="3"/>
  <c r="O32" i="3"/>
  <c r="O33" i="3"/>
  <c r="O44" i="3"/>
  <c r="AX8" i="1"/>
  <c r="AR8" i="1"/>
  <c r="N45" i="3" l="1"/>
  <c r="O45" i="3"/>
</calcChain>
</file>

<file path=xl/comments1.xml><?xml version="1.0" encoding="utf-8"?>
<comments xmlns="http://schemas.openxmlformats.org/spreadsheetml/2006/main">
  <authors>
    <author>Usuario de Windows</author>
    <author>Lenovo</author>
  </authors>
  <commentList>
    <comment ref="AE61" authorId="0" shapeId="0">
      <text>
        <r>
          <rPr>
            <b/>
            <sz val="9"/>
            <color indexed="81"/>
            <rFont val="Tahoma"/>
            <family val="2"/>
          </rPr>
          <t>Usuario de Windows:</t>
        </r>
        <r>
          <rPr>
            <sz val="9"/>
            <color indexed="81"/>
            <rFont val="Tahoma"/>
            <family val="2"/>
          </rPr>
          <t xml:space="preserve">
100% se mide con base a 3 actividades </t>
        </r>
      </text>
    </comment>
    <comment ref="AF61" authorId="0" shapeId="0">
      <text>
        <r>
          <rPr>
            <b/>
            <sz val="9"/>
            <color indexed="81"/>
            <rFont val="Tahoma"/>
            <family val="2"/>
          </rPr>
          <t>Usuario de Windows:</t>
        </r>
        <r>
          <rPr>
            <sz val="9"/>
            <color indexed="81"/>
            <rFont val="Tahoma"/>
            <family val="2"/>
          </rPr>
          <t xml:space="preserve">
1.Politica de interacción social
2.Seguimto proyectos de interacción social
3.Banco de leguibles. Covocatorias</t>
        </r>
      </text>
    </comment>
    <comment ref="AF63" authorId="1" shapeId="0">
      <text>
        <r>
          <rPr>
            <b/>
            <sz val="9"/>
            <color indexed="81"/>
            <rFont val="Tahoma"/>
            <family val="2"/>
          </rPr>
          <t>Lenovo:</t>
        </r>
        <r>
          <rPr>
            <sz val="9"/>
            <color indexed="81"/>
            <rFont val="Tahoma"/>
            <family val="2"/>
          </rPr>
          <t xml:space="preserve">
se miden sobre 26 actividades</t>
        </r>
      </text>
    </comment>
  </commentList>
</comments>
</file>

<file path=xl/comments2.xml><?xml version="1.0" encoding="utf-8"?>
<comments xmlns="http://schemas.openxmlformats.org/spreadsheetml/2006/main">
  <authors>
    <author>Usuario</author>
  </authors>
  <commentList>
    <comment ref="E2" authorId="0" shapeId="0">
      <text>
        <r>
          <rPr>
            <b/>
            <sz val="9"/>
            <color indexed="81"/>
            <rFont val="Tahoma"/>
            <charset val="1"/>
          </rPr>
          <t>Usuario:</t>
        </r>
        <r>
          <rPr>
            <sz val="9"/>
            <color indexed="81"/>
            <rFont val="Tahoma"/>
            <charset val="1"/>
          </rPr>
          <t xml:space="preserve">
Respecto a todo el PDI</t>
        </r>
      </text>
    </comment>
  </commentList>
</comments>
</file>

<file path=xl/sharedStrings.xml><?xml version="1.0" encoding="utf-8"?>
<sst xmlns="http://schemas.openxmlformats.org/spreadsheetml/2006/main" count="2056" uniqueCount="738">
  <si>
    <t>PLANTEAMIENTO INICIAL</t>
  </si>
  <si>
    <r>
      <t xml:space="preserve">SEGUIMIENTO </t>
    </r>
    <r>
      <rPr>
        <b/>
        <sz val="18"/>
        <color theme="0"/>
        <rFont val="Arial"/>
        <family val="2"/>
      </rPr>
      <t>%</t>
    </r>
  </si>
  <si>
    <t>AVANCE ACUMULADO POR INDICADOR</t>
  </si>
  <si>
    <t>Responsable</t>
  </si>
  <si>
    <t>Gran Meta 2022</t>
  </si>
  <si>
    <t>Ejes Estratégicos</t>
  </si>
  <si>
    <t>Objetivos Estratégicos</t>
  </si>
  <si>
    <t>Componentes</t>
  </si>
  <si>
    <t>FACTORES DE ACREDITACIÓN INSTITUCIONAL</t>
  </si>
  <si>
    <t>Estado Actual (línea base)</t>
  </si>
  <si>
    <t>Expectativa (meta general del proyecto)</t>
  </si>
  <si>
    <t>Brecha</t>
  </si>
  <si>
    <t>Factores que Inciden en la Brecha</t>
  </si>
  <si>
    <t>Programa</t>
  </si>
  <si>
    <t>Indicador de resultado</t>
  </si>
  <si>
    <t>Unidad de medida</t>
  </si>
  <si>
    <t>Meta Indicador de resultado</t>
  </si>
  <si>
    <t>Proyecto</t>
  </si>
  <si>
    <t>Alcance</t>
  </si>
  <si>
    <t>Producto</t>
  </si>
  <si>
    <t>Indicador de producto</t>
  </si>
  <si>
    <t>Meta</t>
  </si>
  <si>
    <t xml:space="preserve">Tipo de Recurso </t>
  </si>
  <si>
    <t>AÑO 2020</t>
  </si>
  <si>
    <t>AÑO 2021</t>
  </si>
  <si>
    <t>Funcionamiento</t>
  </si>
  <si>
    <t>Inversión</t>
  </si>
  <si>
    <t>S1</t>
  </si>
  <si>
    <t>S2</t>
  </si>
  <si>
    <t>AÑO</t>
  </si>
  <si>
    <t>PY</t>
  </si>
  <si>
    <t>Excelencia Educativa</t>
  </si>
  <si>
    <t>Sistema académico</t>
  </si>
  <si>
    <t xml:space="preserve">Unicauca Bilingüe </t>
  </si>
  <si>
    <t>Incorporación de los programas académicos en la generación de una cultura del bilingüismo</t>
  </si>
  <si>
    <t>Cultura de la actividad física  y aprovechamiento del tiempo libre</t>
  </si>
  <si>
    <t>Fortalecimiento de la actividad física formativa</t>
  </si>
  <si>
    <t>Sistema de Información y control académico</t>
  </si>
  <si>
    <t>Modernización de los sistemas bibliográficos</t>
  </si>
  <si>
    <t xml:space="preserve">Implementación del Centro de Recursos para el Aprendizaje y la Investigación (CRAI) </t>
  </si>
  <si>
    <t>Extensión y cobertura</t>
  </si>
  <si>
    <t>Articulación del proceso de regionalización de educación superior de la Universidad del Cauca</t>
  </si>
  <si>
    <t>Egresados</t>
  </si>
  <si>
    <t>Inclusión de personas con discapacidad</t>
  </si>
  <si>
    <t xml:space="preserve">Atención educativa de los estudiantes con discapacidad </t>
  </si>
  <si>
    <t>Formación Avanzada</t>
  </si>
  <si>
    <t>Fortalecimiento de la gestión de la calidad</t>
  </si>
  <si>
    <t>Investigación, innovacion e interacción social</t>
  </si>
  <si>
    <t>Sistema de investigación</t>
  </si>
  <si>
    <t>Implementación del Ecosistema de Ciencia, Tecnologia e Innovación</t>
  </si>
  <si>
    <t>Grupos de investigación</t>
  </si>
  <si>
    <t>Implementación del programa Excelencia en Investigación</t>
  </si>
  <si>
    <t>Innovación y transferencia</t>
  </si>
  <si>
    <t>Fortalecimiento a la gestión de la innovación y la transferencia</t>
  </si>
  <si>
    <t>Interacción social</t>
  </si>
  <si>
    <t>Reconocimiento e Interacción Social para la Paz Territorial "Unicauca para ti"</t>
  </si>
  <si>
    <t>Formación Integral con cultura y bienestar</t>
  </si>
  <si>
    <t>Agenda Cultural</t>
  </si>
  <si>
    <t>Agenda Cultural Unicaucana</t>
  </si>
  <si>
    <t>Consolidación de una Agenda Cultural como un espacio propicio para el esparcimiento cultural tanto de la comunidad universitaria como de la ciudadanía en general</t>
  </si>
  <si>
    <t>Agenda de Bienestar</t>
  </si>
  <si>
    <t>Unicauca en movimiento</t>
  </si>
  <si>
    <t>Implementación de espacios de libre esparcimiento para el desarrollo físico y emocional integral para la comunidad universitaria</t>
  </si>
  <si>
    <t>Deporte y Recreación para Todos</t>
  </si>
  <si>
    <t>Atención asistencial, promoción, prevención y desarrollo humano</t>
  </si>
  <si>
    <t>Universidad Verde</t>
  </si>
  <si>
    <t>Fortalecimiento del uso de medios de transporte alternativo “Univercicleta”</t>
  </si>
  <si>
    <t>Fortalecimiento de la gestión ambiental de la Universidad del Cauca</t>
  </si>
  <si>
    <t xml:space="preserve">Permanencia y Graduacion </t>
  </si>
  <si>
    <t>Programa PermaneSer</t>
  </si>
  <si>
    <t xml:space="preserve">Implementación del Modelo de  permanencia y graduación estudiantil </t>
  </si>
  <si>
    <t>Diversidad cultural y paz</t>
  </si>
  <si>
    <t>UniCauca un solo latir</t>
  </si>
  <si>
    <t>Generación de procesos formativos que permitan el reconocimiento de la diferencia, la formación ciudadanía y mejoren la cultura institucional</t>
  </si>
  <si>
    <t>Fortalecimiento de la Orquesta Sinfónica Universidad del cauca</t>
  </si>
  <si>
    <t>Fortalecimiento Institucional</t>
  </si>
  <si>
    <t>Articulación interna</t>
  </si>
  <si>
    <t>Fortalecimiento Administrativo</t>
  </si>
  <si>
    <t>Rediseño de la planta del personal administrativo  de la Universidad del Cauca</t>
  </si>
  <si>
    <t>Administración armónica</t>
  </si>
  <si>
    <t>Modernizacion de las tecnologías de Información.</t>
  </si>
  <si>
    <t>Modernización de red y plataformas tecnológicas de la Universidad del Cauca</t>
  </si>
  <si>
    <t>Consolidación de la información de los sistemas de información de la Universidad del Cauca</t>
  </si>
  <si>
    <t>Modernización de las tecnologías de información y comunicación “Data Center Universidad del Cauca”</t>
  </si>
  <si>
    <t>Actualizacion de los bienes muebles e inmuebles</t>
  </si>
  <si>
    <t>Marcación de los bienes muebles e inmuebles de la Universidad del Cauca</t>
  </si>
  <si>
    <t>Infraestructura</t>
  </si>
  <si>
    <t>Plan Maestro Urbanístico y Arquitectónico de la Universidad del Cauca</t>
  </si>
  <si>
    <t>Elaboración de diseños y estudios previos para implementación del Plan Maestro Urbanístico y Arquitectónico de la Universidad del Cauca 2018-2022</t>
  </si>
  <si>
    <t>Desarrollo de Construcciones nuevas y obras civiles para implementación del Plan Maestro Urbanístico y Arquitectónico 2018-2022</t>
  </si>
  <si>
    <t>Adquisición de Mobiliario, equipos y equipos especiales para implementación del Plan Maestro Urbanístico y Arquitectónico 2018-2022</t>
  </si>
  <si>
    <t>Realización de adecuaciones, acabados arquitectonicos, cambios de uso e Iluminación, redes eléctricas, de voz y datos para implementación del Plan Maestro Urbanístico y Arquitectónico</t>
  </si>
  <si>
    <t>Generación de espacios de movilidad y parqueaderos para implementación del Plan Maestro Urbanístico y Arquitectónico 2018-2022</t>
  </si>
  <si>
    <t>Desarrollo de consultorías relacionadas con proyectos de infraestructura y desarrollo de sistemas de información</t>
  </si>
  <si>
    <t>Grandes intervenciones que requieren de gestión de recursos</t>
  </si>
  <si>
    <t>Gobernanza Universitaria participativa</t>
  </si>
  <si>
    <t>Transparencia y eficiencia universitaria</t>
  </si>
  <si>
    <t>Racionalización de trámites institucionales</t>
  </si>
  <si>
    <t>Actualización de la normatividad universitaria</t>
  </si>
  <si>
    <t>Plan de actualización documental de la Universidad del Cauca</t>
  </si>
  <si>
    <t>Sostenibilidad financiera</t>
  </si>
  <si>
    <t>Plan de sostenibilidad a Largo plazo de la Universidad del Cauca</t>
  </si>
  <si>
    <r>
      <t>1.</t>
    </r>
    <r>
      <rPr>
        <sz val="12"/>
        <color rgb="FF051423"/>
        <rFont val="Arial"/>
        <family val="2"/>
      </rPr>
      <t xml:space="preserve">Misión y Proyecto Institucional </t>
    </r>
  </si>
  <si>
    <t>2.Estudiantes</t>
  </si>
  <si>
    <t>Matriz de consolidación del seguimiento ala Plan de Acción Institucional</t>
  </si>
  <si>
    <t>3.Profesores</t>
  </si>
  <si>
    <t>Proyectos de inversión: 34</t>
  </si>
  <si>
    <r>
      <t>4.</t>
    </r>
    <r>
      <rPr>
        <sz val="12"/>
        <color rgb="FF051423"/>
        <rFont val="Arial"/>
        <family val="2"/>
      </rPr>
      <t>Procesos académicos</t>
    </r>
  </si>
  <si>
    <t>Proyectos de funcionamiento: 7</t>
  </si>
  <si>
    <t>5. Visibilidad nacional e internacional</t>
  </si>
  <si>
    <t>Total proyectos PDI: 41</t>
  </si>
  <si>
    <t>6. Investigación y creación artística</t>
  </si>
  <si>
    <r>
      <t>7.</t>
    </r>
    <r>
      <rPr>
        <sz val="12"/>
        <color rgb="FF051423"/>
        <rFont val="Arial"/>
        <family val="2"/>
      </rPr>
      <t>Pertinencia e impacto social</t>
    </r>
  </si>
  <si>
    <r>
      <t>8.</t>
    </r>
    <r>
      <rPr>
        <sz val="12"/>
        <color rgb="FF051423"/>
        <rFont val="Arial"/>
        <family val="2"/>
      </rPr>
      <t>Procesos de autoevaluación y autorregulación</t>
    </r>
  </si>
  <si>
    <t>9. Bienestar institucional</t>
  </si>
  <si>
    <t>10.Organización, gestión y administración</t>
  </si>
  <si>
    <t>11. Recursos de apoyo académico e infrestructura física</t>
  </si>
  <si>
    <r>
      <t>12.</t>
    </r>
    <r>
      <rPr>
        <sz val="12"/>
        <color rgb="FF051423"/>
        <rFont val="Arial"/>
        <family val="2"/>
      </rPr>
      <t>Recursos financieros</t>
    </r>
  </si>
  <si>
    <t>Oficina de Planeación y Desarrollo Institucional</t>
  </si>
  <si>
    <t>Peso Componente en el eje</t>
  </si>
  <si>
    <t>Peso del componentes al PDI</t>
  </si>
  <si>
    <t>Peso Programa en el componente</t>
  </si>
  <si>
    <t>Peso Programa en el PDI</t>
  </si>
  <si>
    <t>Peso Proyecto</t>
  </si>
  <si>
    <t>Peso del proyecto al PDI</t>
  </si>
  <si>
    <t>AVANCE</t>
  </si>
  <si>
    <t>Armonización de las mallas curriculares</t>
  </si>
  <si>
    <t>Unidad pedagógica de las licenciaturas</t>
  </si>
  <si>
    <t>Programa de Desarrollo de competencias del profesor Unicaucano</t>
  </si>
  <si>
    <t xml:space="preserve">Plan de formación y desarrollo profesoral </t>
  </si>
  <si>
    <t>Programa de Formación Integral Social y Humanistica- FISH</t>
  </si>
  <si>
    <t>Fortalecimiento Programa de Formación Integral Social y Humanistica- FISH</t>
  </si>
  <si>
    <t xml:space="preserve">Fortalecimiento físico y  tecnológico  de la División de Registro y Control Académico </t>
  </si>
  <si>
    <t>Fortalecimiento de la plataforma SIMCA de DARCA</t>
  </si>
  <si>
    <t>Fortalecimiento de los programas de la Universidad del Cauca en la región</t>
  </si>
  <si>
    <t>Egresados: Una comunidad universitaria viva y comprometida con la Institución</t>
  </si>
  <si>
    <t>Plan de vinculación y desarrollo integral de los Egresados</t>
  </si>
  <si>
    <t xml:space="preserve">Programa para la atención educativa de las personas con discapacidad </t>
  </si>
  <si>
    <t>Consolidación de los procesos académico – administrativos de los programas de posgrados</t>
  </si>
  <si>
    <t>Direccionamiento estratégico de procesos y procedimientos académicos y administrativos del centro de posgrados de la Universidad del Cauca</t>
  </si>
  <si>
    <t>Certificación de procesos Acreditación Instituciona</t>
  </si>
  <si>
    <t>Fortalecimiento de la gestión de la calidad y acreditación de la Universidad del Cauca</t>
  </si>
  <si>
    <t xml:space="preserve">Fortalecimiento de la gestión de la calidad y acreditación de la Universidad del Cauca: a) Plan - Implementaciòn de un sistema de Gestiòn de Calidad bajo los lineamientos de la ley 872 de 2003 e ISO 9001:2015  (certificación ISO 9001-2015) b) Plan de renovación de la acreditación institucional y acreditación de programas </t>
  </si>
  <si>
    <t>Fortalecimiento de los programas de pregrado y posgrado  acreditados y acreditables</t>
  </si>
  <si>
    <t>Atención a los planes de mejoramiento de los programas de pregrado y posgrado acreditados y acreditables</t>
  </si>
  <si>
    <t>Peso eje en el PDI</t>
  </si>
  <si>
    <t>Código:  PE-GE-2.4-FOR-49</t>
  </si>
  <si>
    <t>Versión: 1</t>
  </si>
  <si>
    <t xml:space="preserve">Gestión Estratégica
Gestión de la Planeación y Desarrollo Institucional
Seguimiento y Evaluación a Plan de Acción Anual del Plan de Desarrollo  Institucional </t>
  </si>
  <si>
    <t>Avance acumulado por indicador a 2020 en porcentaje (%)</t>
  </si>
  <si>
    <t>PROGRAMADO</t>
  </si>
  <si>
    <t>SEMESTRE 1</t>
  </si>
  <si>
    <t>SEMESTRE 2</t>
  </si>
  <si>
    <t>Versión: 2</t>
  </si>
  <si>
    <t>Fecha de vigencia:</t>
  </si>
  <si>
    <t xml:space="preserve">TABLA 1 - VIGENCIA </t>
  </si>
  <si>
    <t>Avance del indicador de resultado</t>
  </si>
  <si>
    <t>Avance acumulado por indicador a 2019 en porcentaje (%)</t>
  </si>
  <si>
    <t>Para 2022 la Universidad del Cauca, como  una institución de educación superior de carácter autónomo, comprometida con la paz, la educación y la equidad, será reconocida en el ámbito nacional e internacional por  una educación pública de calidad reflejada en la implementación de un modelo de gobernanza universitaria y un sistema de calidad integral, académico, Investigativo (innovación y emprendimiento) y de Interacción social  con pertinencia regional, comprometido  con un proyecto cultural en el posconflicto con  sostenibilidad económica y financiera.</t>
  </si>
  <si>
    <t xml:space="preserve">Mejorar las condiciones para mantener una cultura de excelencia  académica, que permita la acreditación de los programas a través del empoderamiento,  el liderazgo y la gestión de la de la comunidad universitaria frente a  los cambios regionales, nacionales e internacionales. </t>
  </si>
  <si>
    <t>X</t>
  </si>
  <si>
    <t xml:space="preserve">Los componentes pedagógicos  de las Licenciaturas que tiene la Universidad del Cauca no están integrados o correlacionados  . </t>
  </si>
  <si>
    <t>Tener unas Licenciaturas con unidad pedagógica que den una identidad institucional en la formación de los futuros Licenciados.</t>
  </si>
  <si>
    <t>Inexistencia de directrices y proyectos concretos conducentes a tener las Licenciaturas con una unidad pedagógica.</t>
  </si>
  <si>
    <t>No tener definidos criterios para promover una unidad pedagógica. 
Falta de recursos financieros para construir y desarrollar un programa de unidad pedagógica.</t>
  </si>
  <si>
    <t>Armonización de las mallas curriculares.</t>
  </si>
  <si>
    <t xml:space="preserve">Productos institucionales que evidencien el fortalecimiento curricular, fortalecimiento de la lengua extranjera, convenios y fortalecimiento de la investigación: Número de documentos obtenidos*100/ Número de documentos programados.    </t>
  </si>
  <si>
    <t>Porcentaje</t>
  </si>
  <si>
    <t>100%    
                                                                                           38%</t>
  </si>
  <si>
    <t>Unidad pedagógica de las licenciaturas.</t>
  </si>
  <si>
    <t xml:space="preserve">Favorecer el mejoramiento de las condiciones para mantener una cultura de la excelencia académica en los Programas de Licenciatura, a través de la implementación de cuatro líneas de trabajo, la comunidad universitaria se empodera, lidera y gestiona un conjunto de actividades necesarias para hacer frente a los cambios que la formación de profesores requiere desde referentes regionales, nacionales e internacionales: ciclo de formación común, formación en lengua extranjera o segunda lengua, práctica pedagógica y educativa, fortalecimiento de la investigación. </t>
  </si>
  <si>
    <t xml:space="preserve">Lineamientos de diseño curricular de licenciaturas de la Universidad del Cauca  aprobado
</t>
  </si>
  <si>
    <t xml:space="preserve">Documento diagnóstico que contenga los Lineamientos de las líneas de trabajo a implementar en el proyecto. </t>
  </si>
  <si>
    <t>No.</t>
  </si>
  <si>
    <t>Vicerrectoría Académica</t>
  </si>
  <si>
    <t>Acto administrativo que formaliza el ciclo común de formación para todos los Programas de Licenciatura</t>
  </si>
  <si>
    <t>Numero de actos administrativo que formaliza el ciclo común de formación para todos los Programas de Licenciatura</t>
  </si>
  <si>
    <t>No</t>
  </si>
  <si>
    <t xml:space="preserve">Estudiantes de Licenciatura que superan el Nivel de inglés identificado en prueba diagnóstica </t>
  </si>
  <si>
    <t xml:space="preserve">Porcentaje de estudiantes de Licenciatura que superan el Nivel de inglés identificado en prueba diagnóstica </t>
  </si>
  <si>
    <t xml:space="preserve">Estudiantes de licenciatura que ingresan desde el año 2019 y presentan la Prueba Saber Pro como requisito de grado obtienen desempeño Nivel B1 en el módulo Inglés.                                                                                                                                                                                                                                                                               </t>
  </si>
  <si>
    <t>Convenios interinstitucional  para la práctica pedagógica de los Licenciados en formación con entes locales, regionales y nacionales</t>
  </si>
  <si>
    <t>Numero de Convenios interinstitucional  para la práctica pedagógica de los Licenciados en formación con entes locales, regionales y nacionales</t>
  </si>
  <si>
    <t>Proyectos de investigación donde participan representantes de más de tres Licenciaturas formulados y en ejecución con aprobación de la VRI.</t>
  </si>
  <si>
    <t>Numero de proyectos de investigación donde participan representantes de más de tres Licenciaturas formulados y en ejecución con aprobación de la VRI.</t>
  </si>
  <si>
    <t>La formación docente es programada y desarrollada por cada Facultad, pero no hay programas de formación integrales que den respuesta a necesidades de formación institucional.</t>
  </si>
  <si>
    <t xml:space="preserve">Contar a 2022 con la implementación de un Plan de formación y desarrollo docente, que permita tener un cuerpo docente con formación a nivel posgradual de maestria y doctorado que contribuya al desarrollo de los programas académicos, la investigación y la proyección social;  formado en la docencia en educación superior; cualificados para la gestión académico administrativa; con conocimientos en las tendencias de las innovaciones de educación superior; formados en investigación; actualizados en su área de desempeño docente; y, formados en segundo idioma (inglés). </t>
  </si>
  <si>
    <t>Planes de capacitación aislados por Facultad 
No hay oferta de formación docente a nivel de Maestría dentro de la misma institución.
Inexistencia de indicadores de seguimiento de los planes de capacitación actuales, comisiones académicas, becas y auxilios económicos para la cualificación docente.</t>
  </si>
  <si>
    <t>Falta de un Plan de Formación y Desarrollo Docente unificado en la institución.</t>
  </si>
  <si>
    <t>Programa de Desarrollo de competencias del profesor Unicaucano.</t>
  </si>
  <si>
    <t xml:space="preserve">Formación de alto nivel: Número de docentes con formación de maestría, doctorado o posdoctorado/Total de docentes vinculados </t>
  </si>
  <si>
    <t>60% de planta  docente con formación de maestría, doctorado o posdoctorado
linea base 57,6%</t>
  </si>
  <si>
    <t>Plan de formación y desarrollo profesoral .</t>
  </si>
  <si>
    <t>Siete líneas de acción para el plan de desarrollo profesoral (formación en docencia unicaucana, formación en innovaciones educativas, formación de investigadores, formación en gestión académico adminsitrativa universitaria, actualización en el área de desempeño docente, formación en segundo idioma inglés, formación posgradual).</t>
  </si>
  <si>
    <t>Plan de formación y desarrollo docente integral implementado</t>
  </si>
  <si>
    <t>Porcentaje de ejecución del plan de formación y desarrollo docente integral: N° de actividades ejecutadas*100% / N° de actividades programadas</t>
  </si>
  <si>
    <t>%</t>
  </si>
  <si>
    <t>Vicerrectoria Académica</t>
  </si>
  <si>
    <t>El programa Transversal de FISH fortalece la formación integral de los estudiantes de pregrado y ha venido creciendo en su cobertura y oferta académica, pero no cuenta con docentes de planta y no tiene un plan de capacitación docente.</t>
  </si>
  <si>
    <t>Ser el programa FISH el eje de desarrollo de formación en temáticas relacionadas con el posconflicto y la consolidación de la paz territorial, la formación ciudadana y la ética.</t>
  </si>
  <si>
    <t>Ausencia de una capacitación a los docentes vinculados al programa FISH que permita reorientar los contenidos y prácticas pedagógicas.</t>
  </si>
  <si>
    <t>Limitaciones en los recursos financieros y humanos para la Coordinación del programa.</t>
  </si>
  <si>
    <t>Programa de Formación Integral Social y Humanistica- FISH.</t>
  </si>
  <si>
    <t>Docentes con formación programa FISH: Número de docentes con formación posconflicto y la consolidación de la paz territorial, la formación ciudadana y la ética/Total de docentes vinculados al FISH</t>
  </si>
  <si>
    <t xml:space="preserve">80% de personal docente vinculado al FISH con formación EN posconflicto y la consolidación de la paz territorial, la formación ciudadana y la ética, </t>
  </si>
  <si>
    <t>Fortalecimiento Programa de Formación Integral Social y Humanistica- FISH.</t>
  </si>
  <si>
    <t>Plan de capacitación a docentes en temas de paz y posconflicto.</t>
  </si>
  <si>
    <t xml:space="preserve">Docentes de FISH capacitados
</t>
  </si>
  <si>
    <t xml:space="preserve">Número de Docentes de FISH capacitados
</t>
  </si>
  <si>
    <t xml:space="preserve"> Porcentaje de actualización del programa FISH.</t>
  </si>
  <si>
    <t>Programa FISH actualizado</t>
  </si>
  <si>
    <t>Documento actualizado</t>
  </si>
  <si>
    <t>El programa de formación en idiomas-PFI, es orientado de manera genérica y no enfocado a las necesidades propias de cada programa académico, y los estudiantes cursan lo básico para cumplir un requisito académico y no para aprovechar la oportunidad de formarse en una segunda lengua.</t>
  </si>
  <si>
    <t>Generación de una cultura del bilingüismo.</t>
  </si>
  <si>
    <t>Falta de coordinación entre el PFI y las Unidades Académicas.
Falta de interés de los estudiantes para formarse en  una segunda lengua.</t>
  </si>
  <si>
    <t>Inexistencia de una política institucional que conduzca al desarrollo de una cultura del bilingüismo en toda la comunidad universitaria.</t>
  </si>
  <si>
    <t xml:space="preserve">Estudiantes con Nivel de Inglés B1: Número de estudiantes de octavo semestre con nivel B1 de inglés x 100%/Total de estudiantes de octavo semestre </t>
  </si>
  <si>
    <t>El 25% de Estudiantes de octavo semestre con nivel  B1 de Inglés, medidos con las pruebas SABER PRO</t>
  </si>
  <si>
    <t xml:space="preserve"> Capacitaciones en idiomas extranjeros para estudiantes que van a participar en movilidad académica .                                                                                                                                                                                                                                                                </t>
  </si>
  <si>
    <t>Estudiantes benefeciados para movilidad estudiantil.</t>
  </si>
  <si>
    <t>Número de estudiantes benefeciados para movilidad estudiantil.</t>
  </si>
  <si>
    <t>Implementación de cursos básicos de inglés para semestres iniciales .</t>
  </si>
  <si>
    <t>Estudiantes beneficiados para los semestres inciales.</t>
  </si>
  <si>
    <t>Número de Estudiantes beneficiados para los semestres inciales.</t>
  </si>
  <si>
    <t>Implementación de cursos de inglés para estudiantes de licenciatura en educación básica.</t>
  </si>
  <si>
    <t>Estudiantes beneficiados para la licenciatura en educación básica.</t>
  </si>
  <si>
    <t>Número de Estudiantes beneficiados para la licenciatura en educación básica.</t>
  </si>
  <si>
    <t>La actividad física formativa la hacen los estudiantes como requisito de estudios, pero no se aprovecha para fortalecer la intregración cultural y deportiva entre las unidades académicas.</t>
  </si>
  <si>
    <t>El programa de actividad física formativa promoviendo la integración entre las unidades académicas y el potencial deportivo de los estudiantes .</t>
  </si>
  <si>
    <t>Falta de una programación continuada que promueva los torneos e intercambios deportivos y culturales entre las diferentes unidades académicas.</t>
  </si>
  <si>
    <t>Falta de recursos financieros para ampliar el campo de acción del programa de actividad física formativa.</t>
  </si>
  <si>
    <t>Estudiantes con actividad fisica formativa: Número de estudiantes con actividad fisico formativa*100/Total de estudiantes</t>
  </si>
  <si>
    <t>10% de estudiantes con actividad fisica formativa</t>
  </si>
  <si>
    <t xml:space="preserve">Compra de implementacion deportiva y elementos de oficina.   </t>
  </si>
  <si>
    <t>Implementos deportivos y de oficina adquiridos</t>
  </si>
  <si>
    <t>Número de implementos deportivos y de oficina adquiridos</t>
  </si>
  <si>
    <t>Curso formacion continuada para la  planta Docente del programa de AFF.</t>
  </si>
  <si>
    <t>Capacitaciones a profesores vinculados al programa AFF</t>
  </si>
  <si>
    <t>Número de Capacitaciones a profesores vinculados al programa AFF</t>
  </si>
  <si>
    <t>Proyectos de investigacion .</t>
  </si>
  <si>
    <t>Proyectos de investigación en actividad fisica formativa con resolución de la VRI</t>
  </si>
  <si>
    <t>Numero de proyectos de investigación en actividad fisica formativa con resolución de la VRI</t>
  </si>
  <si>
    <t>Limitadas condiciones funcionales para la prestación de servicios bibliotecarios, no obstante con los materiales bibligráficos en sus diferentes formatos (impresos, digitales, legibles por máquina) se gestiona, facilita y apoya en forma racional y equitativa los diversos procesos académicos e investigativos.</t>
  </si>
  <si>
    <t>La transformacion de la biblioteca en el Centro de Recursos para el Apredizaje y la Investigación - CRAI.</t>
  </si>
  <si>
    <t>No Implementación de la innovación tecnológica en la División :  carencia Tecnologia RDID (autopréstamo)- carencia del Repositorio Institucional de trabajos grado, limitaciones en infraestructura.</t>
  </si>
  <si>
    <t xml:space="preserve">Recursos financieros : Escasa información técnica y académica pertinente de material bibliográfico en línea.
.
Colecciones bibliográficas impresas desactualizadas.
Mobiliario obsoleto.
Deterioro físico de las colecciones.
Talento Humano cualificado.
</t>
  </si>
  <si>
    <t>Centro de recursos para el aprendizaje y la investigación  CRAI implementado: Productos de implementación terminados*100/Numero de productos planeados</t>
  </si>
  <si>
    <t>Centro de servicios bibliotecarios para personas con capacidades especiales funcionando.</t>
  </si>
  <si>
    <t>Centro de servicios bibliotecarios para personas con capacidades especiales</t>
  </si>
  <si>
    <t>Vicerrectoría Académica y División de Gestión de Recursos Bibliográficos</t>
  </si>
  <si>
    <t>Base de datos de acceso abierto con los trabajo de grado funcionando. Colecciones bibliograficas impresas actualizadas.</t>
  </si>
  <si>
    <t>Base de datos de acceso abierto con los trabajos de grado</t>
  </si>
  <si>
    <t>Número Base de datos de acceso abierto con los trabajos de grado funcionando.</t>
  </si>
  <si>
    <t>Revistas de Unicauca editadas y visibilizadas a traves del OJS.</t>
  </si>
  <si>
    <t>Bases de datos actualizadas.</t>
  </si>
  <si>
    <t>Número de Bases de datos actualizadas.</t>
  </si>
  <si>
    <t>Bibliotecas de las diferentes sedes de Unicauca con sistema de autopréstamo de material bibliográfico funcionando.</t>
  </si>
  <si>
    <t>Bibliotecas con tecnología RFID para préstamos funcionando.</t>
  </si>
  <si>
    <t>Número de Bibliotecas con tecnología RFID para préstamos funcionando.</t>
  </si>
  <si>
    <t>Deficiencias en el servicio de DARCA  y riesgos por vulnerabilidad en el acceso y manipulación de los datos de SIMCA .</t>
  </si>
  <si>
    <t>La División de Registro y Control Académico con mayor desarrollo tecnológico y mejor infraestructura física que le permite fortalecer servicios a la comunidad universitaria.</t>
  </si>
  <si>
    <t>Sistema de información SIMCA con deficiencias en su funcionamiento 
Ubicación física de DARCA inadecuada e insuficentes espacios en  su interior para una mejor prestación de servicios.</t>
  </si>
  <si>
    <t>Escasos Recursos financieros para hacer inversiones.
Falta de una evaluación sobre el estado real y posibilidades de mejoramiento de la plataforma SIMCA.
No consideración de la inversión en DARCA como prioritaria en el plan de inversiones de la Institución.</t>
  </si>
  <si>
    <t xml:space="preserve">Fortalecimiento físico y  tecnológico  de la División de Registro y Control Académico. </t>
  </si>
  <si>
    <t>Productos institucionales que evidencien el fortalecimiento de la División de Registro y Control Academico : Número de productos obteniso*100/ Número de productos programados.</t>
  </si>
  <si>
    <t>Fortalecimiento de la plataforma SIMCA de DARCA.</t>
  </si>
  <si>
    <t>Aumentar la cobertura de inscritos a la Universidad del Cauca teniendo como requisisto para ingreso las pruebas SABER 11.</t>
  </si>
  <si>
    <t>Inscritos a programas de pregrado de primer y segundo periodo académico.</t>
  </si>
  <si>
    <t>Número de Inscritos a programas de pregrado de primer y segundo periodo académico.</t>
  </si>
  <si>
    <t>Vicerrectoría Académica - DARCA</t>
  </si>
  <si>
    <t>Apoyo en la actualización y modificación de los Acuerdos que regulan el proceso de Admisión.</t>
  </si>
  <si>
    <t>Publicación de Acuerdos.</t>
  </si>
  <si>
    <t>Número de Acuerdos Publicados</t>
  </si>
  <si>
    <t>Compra de equipos para el fortalecimiento tecnológico de la División de Admisiones.</t>
  </si>
  <si>
    <t>Instalación y adecuación de los equipos tecnológicos.</t>
  </si>
  <si>
    <t>Número de equipos tecnológicos instalados y adecuados</t>
  </si>
  <si>
    <t>Expedición inmediata de Certificaciones  en Popayán y en la sede de Santander de Quilichao.</t>
  </si>
  <si>
    <t xml:space="preserve"> Carnetización en las Facultades y en la sede norte .</t>
  </si>
  <si>
    <t xml:space="preserve"> Carnetización en las Facultades y en la sede norte: Número de estudiantes carnetizados*100/Número de estudiantes matriculados</t>
  </si>
  <si>
    <t>El programa de Regionalización está enfocado en la oferta de programas académicos de pregrado y posgrado en las zonas norte, sur y centro de nuestro Departamento del Cauca.
Cuenta con programas de pregrado y de posgrado regionalizados.
Son programas con altos costos financieros y no existen fuentes de financiación diferentes al valor por matrícula que pagan los estudiantes, quienes a su vez reclaman unos valores de sus matrículas iguales a las de Popayán.</t>
  </si>
  <si>
    <t>Transformación del Centro de Regionalización en la Unidad 5 de la Institución, con el fin de facilitar la gestión, administración y operación de los programas misionales de la Universidad en las regiones, otorgándole autonomía para asumir responsabilidades académicas, administrativas, financieras y de representación, en sincronización y convergencia con los otros sistemas institucionales (Académico, Investigaciones, Administrativo, Cultura y Bienestar) y demás instancias directivas, asesoras y operativas de la Universidad.</t>
  </si>
  <si>
    <t>Inconformidad en los estudiantes por los altos costos de matrícula.
Dificultades para una coordinación de regionalización eficaz y eficiente.
Limitaciones en el concepto de regionalización dejando solamente lo relacionado con oferta de programas académicos</t>
  </si>
  <si>
    <t xml:space="preserve">Desfinanciación de los programas regionalizados por parte de él gobierno nacional.
El valor de las matrículas financieras.
Centralización de los procesos y procedimientos institucionales.
La falta de personal docente capacitado en las regiones.
Falta de personal de planta vinculado en las sedes. </t>
  </si>
  <si>
    <t>Fortalecimiento de los programas de la Universidad del Cauca en la región.</t>
  </si>
  <si>
    <t>Plan de Operatividad de la Unidad 5</t>
  </si>
  <si>
    <t>Documento</t>
  </si>
  <si>
    <t>Plan de operatividad 5 Elaborado</t>
  </si>
  <si>
    <t>Mantener la oferta de los programas existentes con el número de estudiantes del punto de equilibrio.</t>
  </si>
  <si>
    <t>Programas de pregrado en funcionamiento</t>
  </si>
  <si>
    <t>Vicerrectoría Académica - Centro de Regionalización</t>
  </si>
  <si>
    <t xml:space="preserve">El Área de Egresados tiene establecida cuatro actividades: Actualización de datos de egresados, ofertas laborales, apoyo en la organización de aniversarios y apoyo encuentros de egresados. </t>
  </si>
  <si>
    <t>Los egresados apoyan y participan, activamente de las actividades administrativas, académicas, investigativas y de interacción social de la Univesidad, según los establecido por el MEN y el PEI de la Institución.</t>
  </si>
  <si>
    <t>La Falta de una Política articulada a las necesidades de la Universidad y de los Egresados .</t>
  </si>
  <si>
    <t>La falta de una estructura administrativa, fisica y financiera para el desarrollo del Área de Egresados.</t>
  </si>
  <si>
    <t>Egresados: Una comunidad universitaria viva y comprometida con la Institución.</t>
  </si>
  <si>
    <t>Vinculación de egresados en encuentros y eventos de la Universidad: Número de egresados que participan en encuentros y eventos de la Universidad *100/ Número egresados registrados y actualizados en las bases del área de egresados de la Universidad del Cauca</t>
  </si>
  <si>
    <t>10 % de los egresados registrados y actualizados en la base de datos que participan de los encuentros y eventos</t>
  </si>
  <si>
    <t>Plan de vinculación y desarrollo integral de los Egresados.</t>
  </si>
  <si>
    <t xml:space="preserve">Aumentar el número de egresados en empresas registradas en el portal.
</t>
  </si>
  <si>
    <t xml:space="preserve">
Capacitación sobre inserción laboral.                                                                                                     
</t>
  </si>
  <si>
    <t xml:space="preserve">
Número de Capacitaciones sobre inserción laboral.                                                                                                     
</t>
  </si>
  <si>
    <t>Vicerrectoría Académica - Área de Egresados</t>
  </si>
  <si>
    <t xml:space="preserve">Egresados registrados en la plataforma    </t>
  </si>
  <si>
    <t xml:space="preserve">Número de Egresados registrados en la plataforma    </t>
  </si>
  <si>
    <t xml:space="preserve">Empresas registradas en la plataforma </t>
  </si>
  <si>
    <t xml:space="preserve">Número de Empresas registradas en la plataforma </t>
  </si>
  <si>
    <t xml:space="preserve"> Aumentar los encuentros de egresados.</t>
  </si>
  <si>
    <t xml:space="preserve">Encuentro de egresados </t>
  </si>
  <si>
    <t xml:space="preserve">Número de Encuentro de egresados </t>
  </si>
  <si>
    <t>Eventos socialización Area de Egresados</t>
  </si>
  <si>
    <t>Número de Eventos socialización Area de Egresados</t>
  </si>
  <si>
    <t>La Universidad del Cauca no tiene conformado el Comité y estructurado un programa para la atención educativa de las personas con discapacidad.</t>
  </si>
  <si>
    <t>Funcionamiento de un programa para la atención educativa de las personas con discapacidad .</t>
  </si>
  <si>
    <t>La falta de una polítca y de un Comité encargado de elaborar y encargarse de la ejecución de un programa para la atención educativa de las personas con discapacidad.</t>
  </si>
  <si>
    <t>Ausencia de propuestas concretas para conformar el Comité para la atención educativa de las personas con discapacidad.</t>
  </si>
  <si>
    <t>Programa de atención educativa en funcionamiento para los estudiantes con discapacidad: Productos de implementación terminados*100/Numero de productos planeados</t>
  </si>
  <si>
    <t>100% de los productos planeados funcionando del programa para estudiantes con discapacidad</t>
  </si>
  <si>
    <t>Programa para la atención educativa de las personas con discapacidad .</t>
  </si>
  <si>
    <t>Semillero creado y en producción</t>
  </si>
  <si>
    <t>Semillero de investigación</t>
  </si>
  <si>
    <t>Semillero de investigación creado</t>
  </si>
  <si>
    <t>Vicerrectoría Académica -Coordinador AFF</t>
  </si>
  <si>
    <t xml:space="preserve">Política institucional de educación inclusiva aprobada </t>
  </si>
  <si>
    <t>Política de educación inclusiva aprobada</t>
  </si>
  <si>
    <t>Acto administrativo de política de educación inclusiva aprobada</t>
  </si>
  <si>
    <t>Actividades de divulgación de la política  institucional  inclusiva en la Universidad del Cauca</t>
  </si>
  <si>
    <t>Diagnostico de la política  institucional  inclusiva</t>
  </si>
  <si>
    <t xml:space="preserve">Número de diagnostico participativo de educación inclusiva superior para estudiantes con discapacidad </t>
  </si>
  <si>
    <t>Plan de actividades elaborado y ejecutado en los cinco años del plan de desarrollo institucional</t>
  </si>
  <si>
    <t>Profesores con procesos de formación continuada en atención a estudiantes con discapacidad</t>
  </si>
  <si>
    <t>Numero de profesores con procesos de formación continuada en atencion a estudiantes con discapacidad*100/Número total de profesores vinculados al programa de atención a estudiantes con discapacidad</t>
  </si>
  <si>
    <t>El Centro de Posgrados tiene a su cargo la formulación de políticas aplicables a la creación, fomento y desarollo de los programas posgraduales de la Universidad en el marco de los criterios de calidad académica, eficiencia y eficacia administrativa en su gestión.</t>
  </si>
  <si>
    <t>Construcción, mejora y consolidación de los procesos y procedimientos relacionados con la gestión académico- administrativa de los programas de posgrados de la universidad.</t>
  </si>
  <si>
    <t xml:space="preserve"> Estructura administrativa y de personal inadecuada.
Modificación de la competencia funcional del centro de posgrados.
</t>
  </si>
  <si>
    <t>Consolidación de los procesos académico – administrativos de los programas de posgrados.</t>
  </si>
  <si>
    <t>Cumplimiento del Plan de Productos de procesos academico-administrativos *100/Total de productos de procesos academico- administrativos programados de posgrados</t>
  </si>
  <si>
    <t xml:space="preserve">100% del Cumplimiento del Plan de Productos de procesos academico-administrativos </t>
  </si>
  <si>
    <t>Direccionamiento estratégico de procesos y procedimientos académicos y administrativos del centro de posgrados de la Universidad del Cauca.</t>
  </si>
  <si>
    <t xml:space="preserve">
Políticas y reglamento general de posgrados aprobados 
</t>
  </si>
  <si>
    <t>Ajustes de políticas y reglamento general de posgrados elaborados y aprobados</t>
  </si>
  <si>
    <t>Número de documentos de aprobación para
ajustes de normatividad de posgrados*100/
Número de ajustes de Normatividad
programados</t>
  </si>
  <si>
    <t>Vicerrectoría Académica - Centro de Posgrados</t>
  </si>
  <si>
    <t>Adopción de los procesos y procedimientos de inscripción – matricula – registro y control de los programas de posgrados</t>
  </si>
  <si>
    <t>Procesos y procedimientos  academicos y administrativos de posgrado</t>
  </si>
  <si>
    <t>Número de documentos de aprobación de procesos y procedimeintos administrativos y academicos *100/ Número de documentos de procesos y procedimientos de administración y academicos programados</t>
  </si>
  <si>
    <t>Adopción del plan estrátegico y plan de mercadeo .</t>
  </si>
  <si>
    <t>Area de mercadeo y Plan estratégico de  mercadeo</t>
  </si>
  <si>
    <t>Documentos, Area de mercadeo y Plan estratégico de  mercadeo aprobado: Actividades para elaborar y aprobar el Area de mercadeo y Plan estratégico de  mercadeo/Número de actividades programadas</t>
  </si>
  <si>
    <t>Armonizar lineamientos, estrategias, políticas en el cumplimiento de la misión institucional de la Universidad del Cauca, integrados en unmodelo de fortalecimiento para la acreditación institucional</t>
  </si>
  <si>
    <t>Certificación de procesos Acreditación Institucional</t>
  </si>
  <si>
    <t>La Universidad del Cauca cuenta con una certificación de pregrado con ISO 9001:2008 que requiere la transición a ISO 9001:2015. 
Se cuenta con la acreditación institucional de calidad. La renovación de la acreditación demanda del 25% de los programas acreditables acreditados. A la fecha se cuenta con el 23%.</t>
  </si>
  <si>
    <t xml:space="preserve">Contar con un sistema integrado de acreditación que promueva que el 50% de los programas acreditables estén acreditados mediante una Politica de autoevaluación y acreditaciòn institucional.  (Estructurada y Divulgada).
 Un Modelo de Fortalecimiento Institucional aprobado. 
  </t>
  </si>
  <si>
    <t>Interfase entre certificación y acreditación que aporte al 27% de programas por acreditar (modelo CNA), junto con el cumplimiento de los demás requisitos de acreditación institucional.</t>
  </si>
  <si>
    <t xml:space="preserve">Cultura de la Autoevaluación  y Acreditación. (calidad)  
Articulación en la planeación, gestión y la comunicación institucional.
Sistemas de Información homogéneos.  
Recursos Financieros para apoyo al fortalecimiento institucional. 
Cambios en Normatividad MEN y
Normatividad ISO  </t>
  </si>
  <si>
    <t>Fortalecimiento de la gestión de la calidad y acreditación de la Universidad del Cauca.</t>
  </si>
  <si>
    <t xml:space="preserve">Mantener la certificación en ISO 9001:2015. </t>
  </si>
  <si>
    <t>Número</t>
  </si>
  <si>
    <t xml:space="preserve">Certificación </t>
  </si>
  <si>
    <t>Fortalecimiento de la gestión de la calidad y acreditación de la Universidad del Cauca: a) Plan - Implementaciòn de un sistema de Gestiòn de Calidad bajo los lineamientos de la ley 872 de 2003 e ISO 9001:2015  (certificación ISO 9001-2015) b) Plan de renovación de la acreditación institucional y acreditación de programas .</t>
  </si>
  <si>
    <t xml:space="preserve">Universidad certificada bajo norma ISO 9001-2015 . </t>
  </si>
  <si>
    <t xml:space="preserve">Certificación de la institución </t>
  </si>
  <si>
    <t xml:space="preserve">Certificación de renovación de ISO 9001:2015. </t>
  </si>
  <si>
    <t xml:space="preserve">Centro de Gestión de la calidad y acreditación Institucional.
</t>
  </si>
  <si>
    <t xml:space="preserve">Universidad acreditada institucionalmente sustentada en acreditaciones de programas . </t>
  </si>
  <si>
    <t>Informe para renovación de acreditación radicado en CNA</t>
  </si>
  <si>
    <t>Resolucion MEN de renovación de acreditación institucional</t>
  </si>
  <si>
    <t xml:space="preserve">                                                                                                                                                                                                                                                                                          Acreditación de alta calidad de programas de pregrado y posgrado acreditables, 50% de los acreditables acreditados en cinco años (30 programas). </t>
  </si>
  <si>
    <t xml:space="preserve">                                                                                                                                                                                                                                                                                                                                                                                                                                                                                                                                                                                                                                                                                            Programas acreditados</t>
  </si>
  <si>
    <t xml:space="preserve">                                                                                                                                                                                                                                                                                                                                                                                                                                                                                                                                                                                                                                                                                            Porcentaje  de Programas acreditados / acreditables</t>
  </si>
  <si>
    <t>La Universidad para poder obtener la reacreditación institucional, necesita que al menos el 25% de los programas acreditables estén acreditados.</t>
  </si>
  <si>
    <t>Al finalizar los próximos 5 años el requerimiento será tener acreditados al menos el 40% de los programas acreditables.</t>
  </si>
  <si>
    <t>NO ejecución de los planes de mejoramiento de los programas autoevaluados que les permita lograr su acreditación inicial o la reacreditación.</t>
  </si>
  <si>
    <t>Falta de recursos financieros para atender los planes de mejoramiento.</t>
  </si>
  <si>
    <t>Fortalecimiento de los programas de pregrado y posgrado  acreditados y acreditables.</t>
  </si>
  <si>
    <t>Acreditación de programas en alta calidad:
Número de programas acreditados*100/Total de programas acreditables.</t>
  </si>
  <si>
    <t>50% de programas acreditados</t>
  </si>
  <si>
    <t>Atención a los planes de mejoramiento de los programas de pregrado y posgrado acreditados y acreditables.</t>
  </si>
  <si>
    <t xml:space="preserve">Planes de mejoramiento  de los programas de pregrado y posgrado apoyados
</t>
  </si>
  <si>
    <t xml:space="preserve">Número de Planes de mejoramiento  de los programas de pregrado y posgrado apoyados
</t>
  </si>
  <si>
    <t xml:space="preserve">Vicerrectoría Académica-Centro de Gestión de la Calidad </t>
  </si>
  <si>
    <t>Reformas curriculares aprobadas acordes a la dinámica de la Educación Superior.</t>
  </si>
  <si>
    <t>Reformas curriculares</t>
  </si>
  <si>
    <t>Número de Reformas curriculares aprobadas</t>
  </si>
  <si>
    <t>Dinamizar la investigación, la innovación  y la interacción social  en todos los niveles de formación que ayuden al desarrollo institucional y la comunidad en todos sus ámbitos  a través de la implementación de una estrategia  para la  gestión, transferencia y apropiación del  conocimiento con  un enfoque de paz territorial.</t>
  </si>
  <si>
    <t>La Universidad del Cauca cuenta con un Sistema de Investigaciones desarticulado internamente, con su contexto y con la realidad académica e investigativa, reconociendo los esfuerzos realizados por los miembros del sistema de investigaciones desde su creación.</t>
  </si>
  <si>
    <t>Creación y puesta en marcha de un ecosistema en Ciencia, Tecnologìa e Innovación que articule la alianza Universidad, Empresa, Estado y Sociedad.</t>
  </si>
  <si>
    <t>Establecer e implementar una política de formación Investigativa en los diferentes niveles de formación y propiciar la interaccion con los actores sociales.
 Es necesario delimitar el alcance de la investigación en los diferentes niveles de formación.
La investigación debe responder a las necesidades del contexto.</t>
  </si>
  <si>
    <t>Normatividad actual, desconfianza y protagonismo interinstitucional, infraestructura fisica actual, desarticulacion entre los diferentes actores.</t>
  </si>
  <si>
    <t>Grupos de investigación que mejoran su clasificación en Colciencias o la mantienen:
No. de grupos categorizados en Colciencias*100/Total de grupos de investigación conformados</t>
  </si>
  <si>
    <t>5 mejoran y 79 se mantienen</t>
  </si>
  <si>
    <t xml:space="preserve"> Ecosistema en CTeI implementado </t>
  </si>
  <si>
    <t>Politica de CT&amp;I Implementada</t>
  </si>
  <si>
    <t>Acto Administrativo con el cual se aprueba y se adopta la política de CT&amp;I</t>
  </si>
  <si>
    <t>Vicerrectoría de Investigaciones</t>
  </si>
  <si>
    <t>Revistas de investigación de la Universidad del Cauca</t>
  </si>
  <si>
    <t>No. de revistas de investigación apoyada</t>
  </si>
  <si>
    <t>Proyectos de investigación desarrollados con empresas y/o sectores proudctivos</t>
  </si>
  <si>
    <t>No. Proyectos de investigación con empresas y/o sector productivo</t>
  </si>
  <si>
    <t>La Universidad del Cauca cuenta con 65 grupos de investigación categorizados por Colciencias.</t>
  </si>
  <si>
    <t>Incrementar la calidad de la producción , el número de productos resultado de investigación y la visibilidad nacional e internacional de los grupos de investigación .</t>
  </si>
  <si>
    <t>Fortalecer los grupos de investigación desde cada Facultad con el proposito de incrementar los productos de investigación y su calidad que permita mejorar el posicionamiento a nivel internacional.</t>
  </si>
  <si>
    <t xml:space="preserve">Acuerdo 015 de 2015
Políticas de Colciencias
Indexación de revistas categorizadas
poca visibilidad de la producción de los grupos de investigación. </t>
  </si>
  <si>
    <t>Incrementar los productos resultados de investigación de los grupos de investigación con criterios de calidad</t>
  </si>
  <si>
    <t>Productos resultado de investigación</t>
  </si>
  <si>
    <t>Número de Productos resultado de investigación</t>
  </si>
  <si>
    <t xml:space="preserve">Incrementar  el número de grupos en  la categorización  de colciencias </t>
  </si>
  <si>
    <t>Grupos en la categorización de Colciencias incrementados</t>
  </si>
  <si>
    <t>Número de Grupos en la categorización de Colciencias incrementados</t>
  </si>
  <si>
    <t>La Universidad del Cauca cuenta con la División de Innovación, Emprendimiento y Articulación con el Entorno - DAE que apoya las actividades de innovación social, transferencia tecnológica y propiedad intelectual, pero no hay resultados concretos en innovación y transferencia.</t>
  </si>
  <si>
    <t>Apoyar a los grupos de investigación para que completen el proceso de innovación en conjunto con aliados externos y realicen procesos de trasferencia de resultados de investigación para beneficio de la región y el país.</t>
  </si>
  <si>
    <t>Articulación interna entre la VRI y la  Universidad para facilitar procesos de innovación y la trasferencia.
Mejorar de la cultura de la innovación y la transferencia en los grupos de investigación.
Establecer relaciones de colaboración con empresas de la región, el país y el mundo.</t>
  </si>
  <si>
    <t>Sistema de investigaciones de la Universidad, Normatividad de propiedad intelectual de la Universidad, Recursos Financieros, Formación de los investigadores.</t>
  </si>
  <si>
    <t>Procesos de innovación donde participa la Universidad del Cauca</t>
  </si>
  <si>
    <t>5 procesos de innovación social más 5 procesos de innovación técnologica</t>
  </si>
  <si>
    <t>Apoyar procesos de transferencia</t>
  </si>
  <si>
    <t>Procesos de transferencia de resultados de investigación apoyados</t>
  </si>
  <si>
    <t>Número de Procesos de transferencia de resultados de investigación apoyados</t>
  </si>
  <si>
    <t>Vicerrectoría de Investigaciones - División de Articulación con el entorno</t>
  </si>
  <si>
    <t>Implementar al menos tres start-up</t>
  </si>
  <si>
    <t>Start-up y emprendimientos en economía naranja apoyados</t>
  </si>
  <si>
    <t>Número de Start-up y emprendimientos en economía naranja apoyados</t>
  </si>
  <si>
    <t>Apoyar la vinculación de grupos de investigación con empresas y organizaciones sociales</t>
  </si>
  <si>
    <t>Procesos de vinculación documentados</t>
  </si>
  <si>
    <t>Número de Procesos de vinculación documentados</t>
  </si>
  <si>
    <t xml:space="preserve">La Universidad del Cauca cuenta con la División de Innovación, Emprendimiento y Articulación con el Entorno DAE-VRI que se ha orientado univocamente a la transferencia de conocimiento, pero ha sido poco eficiente en la consolidación de la relación UEES. No existe una política de interacción social que visibilice la interacción de los grupos de investigación, las acciones de proyección social institucional y consolide la presencia institucional en el orden local, regional, nacional e internacional.  </t>
  </si>
  <si>
    <t>Consolidar un sistema de interacción social integral   que oriente  la pertinencia académica e investigativa con las necesidades y características del entorno social, económico y biofísico priorotariamente de la región, con impacto nacional e internacional.</t>
  </si>
  <si>
    <t>Formalización e institucionalización de un sistema de interacción social mediante una División de Interacción Social  que articule los procesos de interacción de la Universidad.</t>
  </si>
  <si>
    <t>Recursos financieros, planeación estratégica, relevancia y pertinencia de los programas académicos con las necesidades y características del entorno, proyección social, internacionalización y comunicación estratégica.</t>
  </si>
  <si>
    <t>Implementar actividades de interacción social institucional</t>
  </si>
  <si>
    <t>Actividades  de interacción social institucional adelantadas</t>
  </si>
  <si>
    <t>Número de Actividades  de interacción social institucional adelantadas</t>
  </si>
  <si>
    <t>Procesos de politica nacional  para el posconflicto ejecutados a través de proyectos estratégicos en cooperación con la Universidad del Cauca</t>
  </si>
  <si>
    <t>Procesos de politica nacional para el posconflicto ejecutados  a traves de proyectos  estratégicos en cooperación con la Universidad del Cauca</t>
  </si>
  <si>
    <t>Número de Procesos de politica nacional para el posconflicto ejecutados  a traves de proyectos  estratégicos en cooperación con la Universidad del Cauca</t>
  </si>
  <si>
    <t>Implementar actividades de Política integral para la movilidad y la internacionalización</t>
  </si>
  <si>
    <t>Actividades de Política integral para la movilidad  y  la internacionalización desarrolladas</t>
  </si>
  <si>
    <t>No. de actividades para la Política integral para la movilidad y la internacionalización implementadas*100/No. de actividades para la Política integral para la movilidad y la internacionalización programadas</t>
  </si>
  <si>
    <t>Coadyuvar  a la formación, el desarrollo de las capacidades humanas y la construcción de la comunidad a través del diseño y puesta en marcha de estrategias de intervención desde el  sistema de cultura y bienestar</t>
  </si>
  <si>
    <t>La Universidad del Cauca cuenta con un  Sistema de Cultura y Bienestar basado en ofrecer condiciones y espacios necesarios para generar una cultura de reconocimiento mutuo a través de procesos de construcción en la diferencia, propuestos por la comunidad universitaria.
Así mismo es un sistema de carácter social y dinámico.</t>
  </si>
  <si>
    <t>Contar con un sistema de Cultura y Bienestar donde se Promueva una cultura universitaria para la paz, la ética y la convivencia ademas donde se pueda integrar el proyecto de vida personal con el institucional y donde las prácticas curriculares y pedagógicas universitarias puedan ser innovadas con el fin de afianzar la presencia de la universidad en la región y garantizar la permanencia y graduacion estudiantil.</t>
  </si>
  <si>
    <t xml:space="preserve">Se vienen desarrollando acciones desarticuladas y de poco impacto en temas relacionados con Cultura y Bienestar. </t>
  </si>
  <si>
    <t xml:space="preserve">Recursos Financieros deficientes  ley 30 de 1992 donde el Articulo 118 ordena la asignacion de por lo menos el 2% del presupuesto de funcionamiento.        </t>
  </si>
  <si>
    <t>Participación de la comunidad en Agenda cultural : No. de personas de comunidad universitaria que participan en actividades agenda cultural *100 Total de integrantes comunidad universitaria</t>
  </si>
  <si>
    <t>40% de comunidad universitaria que participan en actividades de agenda cultural</t>
  </si>
  <si>
    <t>Incrementar anualmente la atención de la comunidad  en general</t>
  </si>
  <si>
    <t>Comunidad general atendida</t>
  </si>
  <si>
    <t xml:space="preserve">Número de integrantes de la comunidad en general atendidos periodo actual </t>
  </si>
  <si>
    <t>Vicerrectoría de Cultura y Bienestar</t>
  </si>
  <si>
    <t>Incrementar anualmente el numero de integrantes de la comunidad universitaria atendidos</t>
  </si>
  <si>
    <t>Comunidad universitaria atendida</t>
  </si>
  <si>
    <t xml:space="preserve">Número de integrantes de la comunidad universitaria atendidos periodo actual </t>
  </si>
  <si>
    <t>Realizar  intervenciones a acciones de cultura y patrimonio al año</t>
  </si>
  <si>
    <t>Acciones en cultura y patrimonio realizadas</t>
  </si>
  <si>
    <t>No. de acciones de cultura y patrimonio ejecutadas</t>
  </si>
  <si>
    <t>Incrementar anualmente el numero de representaciones artísticas universitarias</t>
  </si>
  <si>
    <t>Representaciones artísticas universitarias realizadas</t>
  </si>
  <si>
    <t>No. de representaciones artísticas universitarias realizadas</t>
  </si>
  <si>
    <t>Participación de la comunidad en Agenda de bienestar : No. de personas de comunidad universitaria que participan en actividades agenda de bienestar*100 Total de integrantes comunidad universitaria</t>
  </si>
  <si>
    <t>45% de comunidad universitaria que participan en actividades de agenda bienestar</t>
  </si>
  <si>
    <t xml:space="preserve">Adecuación espacio anual </t>
  </si>
  <si>
    <t>Espacios adecuados</t>
  </si>
  <si>
    <t>Número de espacios adecuados</t>
  </si>
  <si>
    <t xml:space="preserve">Vicerrectoría de Cultura y Bienestar </t>
  </si>
  <si>
    <t>Implementación de proyectos anuales</t>
  </si>
  <si>
    <t>Proyectos anuales de investigación en Cultura, Salud y Deporte realizados</t>
  </si>
  <si>
    <t>Número de proyectos anuales de investigación en Cultura, Salud y Deporte realizados</t>
  </si>
  <si>
    <t>Atender a la poblacion estudiantil a traves del programa tramados</t>
  </si>
  <si>
    <t>Estudiantes atendidos por el programa tramados</t>
  </si>
  <si>
    <t>Número de estudiantes atendidos por el programa tramados</t>
  </si>
  <si>
    <t>Incrementar anualmente el numero de orientaciones a familiares, docentes y administrativos atendidos por el programa tramados</t>
  </si>
  <si>
    <t>Atenciones a Familiares, Docentes y administrativos atendidos por el programa</t>
  </si>
  <si>
    <t>Número Atenciones a Familiares, Docentes y administrativos atendidos por el programa</t>
  </si>
  <si>
    <t>Incrementar el número de universitarios atendidos en deporte</t>
  </si>
  <si>
    <t>Atenciones a universitarios en actividad fisica y deporte</t>
  </si>
  <si>
    <t>Número de Atenciones a universitarios en actividad fisica y deporte</t>
  </si>
  <si>
    <t>Incrementar anualmente el número de servicios solicitados</t>
  </si>
  <si>
    <t>Servicios solicitados por universitarios</t>
  </si>
  <si>
    <t>Número Servicios solicitados por universitarios</t>
  </si>
  <si>
    <t>Incrementa a la comunidad en general atendida en actividad fisica y deporte</t>
  </si>
  <si>
    <t>Comunidad en general atendida en actividad fisica y deporte</t>
  </si>
  <si>
    <t>Número en comunidad en general atendida en actividad fisica y deporte</t>
  </si>
  <si>
    <t>Incrementar anualmente el numero de atenciones realizadas en promoción y prevención</t>
  </si>
  <si>
    <t>Atenciones realizadas en promoción y prevención</t>
  </si>
  <si>
    <t>Número Atenciones realizadas en promoción y prevención</t>
  </si>
  <si>
    <t xml:space="preserve">Implementar estación de bicicletas anual con su respectiva campaña </t>
  </si>
  <si>
    <t>Campañas realizadas</t>
  </si>
  <si>
    <t>Número Campañas realizadas</t>
  </si>
  <si>
    <t>Bicicletas adquiridas</t>
  </si>
  <si>
    <t>Número Bicicletas adquiridas</t>
  </si>
  <si>
    <t>Zonas de estacionamiento adecuadas</t>
  </si>
  <si>
    <t>Cantidad de Zonas de estacionamiento adecuadas</t>
  </si>
  <si>
    <t>Cumplimiento del Plan de Gestión Ambiental: Número productos elaborados del Plan de Gestión Ambiental*100/Total de productos programados en el Plan de Gestión Ambiental</t>
  </si>
  <si>
    <t>90% de productos planeados</t>
  </si>
  <si>
    <t>Fortalecer el sistema de gestión ambiental de la Universidad del Cauca</t>
  </si>
  <si>
    <t>Acto administrativo aprobado y socializado</t>
  </si>
  <si>
    <t>Acciones de universidad verde ejecutadas</t>
  </si>
  <si>
    <t>Participación estudiantes en Programa Permanecer: No. de personas de comunidad universitaria que participan en actividades de PermaneSer*100 Total de integrantes comunidad universitaria</t>
  </si>
  <si>
    <t>40% de estudiantes que participan en actividades de Permaneser</t>
  </si>
  <si>
    <t>Incrementar anualmente la atención de la comunidad universitaria</t>
  </si>
  <si>
    <t>Estudiantes universitarios beneficiados</t>
  </si>
  <si>
    <t>Número de estudiantes universitarios beneficiados</t>
  </si>
  <si>
    <t>Docentes universitarios beneficiados</t>
  </si>
  <si>
    <t>Número de docentes universitarios beneficiados</t>
  </si>
  <si>
    <t>Estudiantes de educación media beneficiados</t>
  </si>
  <si>
    <t>Número de estudiantes de educación media beneficiados</t>
  </si>
  <si>
    <t>Estudiantes atendidos en monitorias</t>
  </si>
  <si>
    <t>Número de estudiantes atendidos en monitorias</t>
  </si>
  <si>
    <t>Estudiantes atendidos residencias</t>
  </si>
  <si>
    <t>Número de estudiantes atendidos residencias</t>
  </si>
  <si>
    <t>Atenciones en restaurante universitario realizadas</t>
  </si>
  <si>
    <t>Número de atenciones en restaurante universitario realizadas</t>
  </si>
  <si>
    <t>Participación estudiantes en actividades de Diversidad cultural y paz: No. de personas de comunidad universitaria que participan en actividades de diversidad cultural y paz*100 Total de integrantes comunidad universitaria</t>
  </si>
  <si>
    <t>20% de estudiantes que participan en actividades de Diversidad cultural y paz</t>
  </si>
  <si>
    <t>Genero y poblaciones Diversas:Invertir 56,0 millones en actividades de Genero y poblaciones Diversas.</t>
  </si>
  <si>
    <t>Estudiantes vinculados a los programas de voluntariado, genero y poblaciones diversas.</t>
  </si>
  <si>
    <t>Número de estudiantes vinculados a los programas de voluntariado, genero y poblaciones diversas.</t>
  </si>
  <si>
    <t>Convivencia , cultura institucional y formacion ciudadana: Invertir 20,0 millones en actividades de Convivencia , cultura institucional y formacion ciudadana .</t>
  </si>
  <si>
    <t>Actividades de Convivencia , cultura institucional y formacion ciudadana realizadas.</t>
  </si>
  <si>
    <t>Número de actividades de Convivencia , cultura institucional y formacion ciudadana realizadas.</t>
  </si>
  <si>
    <t>Universidad y paz territoria:  Invertir 20,0 millones en actividades de Universidad y paz territorial</t>
  </si>
  <si>
    <t>Actividades de Universidad y paz territorial realizadas</t>
  </si>
  <si>
    <t>Número de actividades de Universidad y paz territorial realizadas</t>
  </si>
  <si>
    <t>Residencias orquetales</t>
  </si>
  <si>
    <t xml:space="preserve">Producciones sinfónicas realizadas </t>
  </si>
  <si>
    <t xml:space="preserve">Número de Residencias Sinfónicas realizadas </t>
  </si>
  <si>
    <t>Vicerrectoría de Cultura y Bienestar - Facultad de Artes</t>
  </si>
  <si>
    <t>Actividades del Comité Sinfónico, Gestión Cultural.</t>
  </si>
  <si>
    <t>Número de Actividades Comité Sinfónico programadas/ Actividades Comité Sinfónico Realizadas.</t>
  </si>
  <si>
    <t xml:space="preserve">Actividades de Logística e Instrumentos para la producción Sinfónica. </t>
  </si>
  <si>
    <t>Número de Actividades Logística e Instrumentos para la Producción Sinfónica</t>
  </si>
  <si>
    <t>Fortalecer los procesos administrativos desde la  construcción colectiva de la gobernanza universitaria, permitiendo el equilibrio y la sostenibilidad de la gestión del talento humano, financiero  y tecnológico efectivos para lograr  la satisfacción de la comunidad universitaria</t>
  </si>
  <si>
    <t>Cargas laborales desiguales, sin claridad de necesidades reales.</t>
  </si>
  <si>
    <t>Estudio de cargas laborales actuales, reales y eficaces.</t>
  </si>
  <si>
    <t>Estudio de cargas.</t>
  </si>
  <si>
    <t xml:space="preserve">
Modificaciones normativas. 
Normatividad  ISO.
Recursos Financieros.
</t>
  </si>
  <si>
    <t>Productos institucionales que evidencien el fortalecimiento administrativo.*100/ Número de productos programados.</t>
  </si>
  <si>
    <t>100% de productos programados de Fortalecimiento Administrativo</t>
  </si>
  <si>
    <t>Establecer una propuesta viable de estructura organizacional que permita la disminución de la contratación por OPS y mejore las condiciones laborales de los admnistrativos de planta</t>
  </si>
  <si>
    <t>Rediseño de planta elaborado</t>
  </si>
  <si>
    <t xml:space="preserve"> Documento de rediseño de planta elaborado</t>
  </si>
  <si>
    <t xml:space="preserve">Vicerrectoría Adminsitrativa -Gestión de talento humano </t>
  </si>
  <si>
    <t>Manual ineficiente, sin socialización.</t>
  </si>
  <si>
    <t>Manual Actualizado, eficiente.</t>
  </si>
  <si>
    <t>Estudio de normatividad vigente y revisión de manual de funciones.</t>
  </si>
  <si>
    <t xml:space="preserve"> Estatuto salarial modificado</t>
  </si>
  <si>
    <t>Acto administrativo  Estatuto salarial modificado</t>
  </si>
  <si>
    <t>Historico de evaluación de desempeño atrazado, sin personal disponible, ni capacitado.</t>
  </si>
  <si>
    <t>Evaluación de desempeño actualizada.</t>
  </si>
  <si>
    <t>Estudio de normatividad vigente y revisión de las evaluaciones existentes.</t>
  </si>
  <si>
    <t>Modificaciones normativas y jurisprudenciales .
Normatividad  ISO.
Recursos Financieros.
Cultura de la autoevalaución incipiente.</t>
  </si>
  <si>
    <t>Recursos Tecnológicos insuficientes y desactualizados.</t>
  </si>
  <si>
    <t>Mejoramiento y Actualización de Red y Plataformas Tecnológicas.</t>
  </si>
  <si>
    <t>Soluciones tecnológicas actualizadas.</t>
  </si>
  <si>
    <t xml:space="preserve">Recursos financieros.
Aparicion de nuevas Tecnologias.
</t>
  </si>
  <si>
    <t>Garantizar la confidencialidad, disponibilidad e integridad de la informacion de los servicios institucionales brindados por la division de tecnologias</t>
  </si>
  <si>
    <t>Almacenamiento y Back up</t>
  </si>
  <si>
    <t>Soluciones de almacenamiento y backup implementadas</t>
  </si>
  <si>
    <t>Vicerrectoría Administrativa - División de tecnologías de la información</t>
  </si>
  <si>
    <t>Garantizar la cobertura de puntos de red cableada e inalambrica en las diferentes dependencias de la Universidad del Cauca</t>
  </si>
  <si>
    <t>Puntos de red</t>
  </si>
  <si>
    <t>Puntos de red cableada, puntos de acceso inhalambrico y dispositivos de red funcinando</t>
  </si>
  <si>
    <t>Actualización y renovación de licencias necesarias para el funcionamiento de sistemas institucionales, incluyendo actividades de soporte, mantenimiento, renovación de licencias, renovación de certificados para mantener la adecuada prestación de servicios institucionales y garantizar el soporte y apoyo en los procesos administrativos y académicos institucionales.</t>
  </si>
  <si>
    <t>Licencias de software</t>
  </si>
  <si>
    <t>Numero de Licencias, certificados de seguridad, licencias oracle renovados</t>
  </si>
  <si>
    <t>Información Dispersa.</t>
  </si>
  <si>
    <t>Mejoramiento en la gestión de información institucional.</t>
  </si>
  <si>
    <t>Información de los diferentes sistemas de información consolidada.</t>
  </si>
  <si>
    <t>Sistema Académico Actualizado</t>
  </si>
  <si>
    <t>Estudiantes actualizados en el SNIES</t>
  </si>
  <si>
    <t>Número de Estudiantes actualizados en el SNIES</t>
  </si>
  <si>
    <t>Oficina de Planeación</t>
  </si>
  <si>
    <t>Visualizar la información estadística institucionales haciendo uso de herramientas de inteligencia de negocios</t>
  </si>
  <si>
    <t>Modulos estadisticos desarrollados</t>
  </si>
  <si>
    <t xml:space="preserve">Número de modulos estadísticos puestos en funcionamiento </t>
  </si>
  <si>
    <t>Modulos estadisticos actualizados</t>
  </si>
  <si>
    <t>Número de modulos estadísticos puestos en funcionamiento y actualizados año a año</t>
  </si>
  <si>
    <t>Infraestructura insuficiente y dispersa.</t>
  </si>
  <si>
    <t>Data Center operativo.</t>
  </si>
  <si>
    <t xml:space="preserve"> Data Center que cumpla con los estándares y recomendaciones para  centralizar las plataformas</t>
  </si>
  <si>
    <t xml:space="preserve">Dotar el Nuevo edificio de tecnologías de la información y las comunicaciones con un centro de datos
</t>
  </si>
  <si>
    <t>Data Center</t>
  </si>
  <si>
    <t>Data Center funcionando</t>
  </si>
  <si>
    <t>El inventario de bienes muebles de la Universidad del Cauca, no se encuentran de la forma correcta marcados.</t>
  </si>
  <si>
    <t>Tener control del inventario de los bienes muebles de la Universidad del Cauca.</t>
  </si>
  <si>
    <t>Marcación de alta calidad.</t>
  </si>
  <si>
    <t>Costo elevado que brinda alta calidad (seguridad, control y eficiencia) en la marcación de los bienes muebles de la Universidad del Cauca.</t>
  </si>
  <si>
    <t>Bienes muebles e inmuebles marcados*100/Bienes muebles e inmuebles programados para marcar</t>
  </si>
  <si>
    <t>100% de bienes muebles e inmuebles programados para marcar</t>
  </si>
  <si>
    <t>Marcación de todos los elementos de la Universidad del Cauca</t>
  </si>
  <si>
    <t>Bienes muebles marcados de la Univerisdad del Cauca</t>
  </si>
  <si>
    <t>Número de Bienes muebles marcados de la Univerisdad del Cauca</t>
  </si>
  <si>
    <t>Vicerrectoría Administrativa -  Area Comercial</t>
  </si>
  <si>
    <t xml:space="preserve">El Plan Maestro urbanístico y Arquitectónico debe ser una herramienta flexible que sirva para la toma de decisiones que involucren de forma integrada y simultánea aspectos físicos, de crecimiento estudiantil y de desarrollo académico. El Plan debe permitir la participación y facilitar la planeación, además debe ser sensible a los cambios y ajustes futuros sin eliminar posibilidades alternativas de desarrollo. 
En sus componentes físicos, el Plan Maestro debe resolver el déficit actual de actividades y áreas, y prever las necesidades futuras de acuerdo con un crecimiento que ha tomado un número de 21.182 estudiantes como referencia para medir las necesidades de la Universidad en un horizonte aproximado de 5 años. El Plan debe mantener y mejorar las condiciones y especificaciones de alta calidad de la Universidad en el marco de las posibilidades de inversión de la misma.
</t>
  </si>
  <si>
    <t>1. Reafirmar el liderazgo y la proyección de la Universidad en el contexto regional, nacional e internacional.
2. Desarrollar planes, programas y proyectos de formación, investigación e interacción con la comunidad, con pertinencia académica y calidad para la excelencia y el mejoramiento continuo.
3. Generar las condiciones institucionales para la adopción, adecuación y desarrollo de programas de ciencia y tecnología, con el fin de elevar los niveles de competitividad de sus procesos educativos
4. Consolidar mecanismos de participación democrática en el marco de los principios consagrados por la Constitución Política y la Ley 30 de 1992.
5. Liderar procesos de desarrollo socio-cultural, científico y tecnológico, a través del cumplimiento de sus funciones de investigación, formación y servicio comunitario, procesos encaminados a mejorar las condiciones de vida de la población en la región</t>
  </si>
  <si>
    <t>1. La necesidad de modificar el actual Plan de desarrollo urbanístico y arquitectónico.
2. La adopción de los estándares e indicadores objetivo planteados en el Plan Maestro.
3. La selección de la variante de ocupación y desarrollo de la Universidad más deseable.
4. Completar el diagnóstico en los ámbitos de estabilidad estructural, sistema de contra incendios, acceso a discapacitados y cumplimiento de normas ambientales de las instalaciones de la Universidad y llevar a cabo las acciones necesarias para su desarrollo y ajuste a las normas vigentes.
5. Iniciar la exploración sobre posibles intervenciones (compras de predios y Plan de Renovación) en el entorno urbano y rural.
6. Precisar y adoptar una política de crecimiento estudiantil para el horizonte del Plan asociado al desarrollo de la planta física.
7. Generar espacios para el desarrollo de proyectos productivos y su aplicación al entorno del suroccidente Colombiano.
8. Cumplir con los compromisos adquiridos ante los entes Nacionales como es el caso de las actividades necesarias para obtener certificaciones de calidad de pregrados y posgrados.</t>
  </si>
  <si>
    <t xml:space="preserve">1. Identificación de actividades necesarias para el desarrollo de la misión universitaria.
2.  Los compromisos ante entidades de orden Nacional en lo referente obtención a de acreditaciones.
3.  Identificación del déficit actual de áreas en los ámbitos académico, lúdico, administrativo, salud y bienestar.
4. Necesidades de crecimiento futuro. </t>
  </si>
  <si>
    <t>Ejecución del Plan Urbanístico y arquitectónico:
 Recursos ejecutados del PMUA*100/ Cantidad de recursos asignados por inversión al PMUA</t>
  </si>
  <si>
    <t>100% de ejecución de recursos asignados al PMUA</t>
  </si>
  <si>
    <t xml:space="preserve">Realizar diseños anuales </t>
  </si>
  <si>
    <t>Diseños</t>
  </si>
  <si>
    <t>Cantidad Diseños realizados y aprobados al año</t>
  </si>
  <si>
    <t>Realizar intervenciones anuales</t>
  </si>
  <si>
    <t>Numero de Recursos viabilizados para Construcciones nuevas y obras civiles para implementación del Plan Maestro Urbanístico y Arquitectónico 2018-2022</t>
  </si>
  <si>
    <t>Numero de intervenciones de Nuevas Obras civiles para  implementacion del Plan Maestro Urbanistico y Arquitectonico 2018-2022</t>
  </si>
  <si>
    <t>Número de intervenciones de Nuevas Obras civiles para implementación del Plan Maestro Urbanístico y Arquitectónico 2018-2022</t>
  </si>
  <si>
    <t>Realizar intervenciones de mobiliario anuales y de inversión en equipos especializados</t>
  </si>
  <si>
    <t>Viabilizaciones para dotación de espacios con mobiliario y equipos</t>
  </si>
  <si>
    <t>Porcentaje  de recursos  viabilizaciones para la Dotación de espacios con mobiliario y equipos</t>
  </si>
  <si>
    <t>Adquisición de Mobiliario, equipos y equipos especiales para implementación del Plan Maestro Urbanístico y Arquitectónico 2018-2023</t>
  </si>
  <si>
    <t>Dotación de espacios con mobiliario y equipos</t>
  </si>
  <si>
    <t xml:space="preserve">Numero de intervenciones en Dotación de espacios con mobiliario y equipos*100/ numero de Viabilizaciones realizadas </t>
  </si>
  <si>
    <t>Realizar adecuaciones, acabados arquitectónicos, cambios de uso e iluminación, redes eléctricas, de voz y datos intervenciones anualmente</t>
  </si>
  <si>
    <t>Viabilizacion para  acabados arquitectónicos, cambios de uso e Iluminación, redes eléctricas, de voz y datos para implementación del Plan Maestro Urbanístico y Arquitectónico</t>
  </si>
  <si>
    <t>Numero de Recursos viabilizados para acabados arquitectónicos, cambios de uso e Iluminación, redes eléctricas, de voz y datos para implementación del Plan Maestro Urbanístico y Arquitectónico</t>
  </si>
  <si>
    <t>implementación en adecuaciones, acabados arquitectónicos, cambios de uso e Iluminación, redes eléctricas, de voz y datos para implementación del Plan Maestro Urbanístico y Arquitectónico</t>
  </si>
  <si>
    <t>Número de Intervenciones  de acabados arquitectónicos, cambios de uso e Iluminación, redes eléctricas, de voz y datos para implementación del Plan Maestro Urbanístico y Arquitectónico</t>
  </si>
  <si>
    <t>Adecuar espacios de movilidad y parqueaderos</t>
  </si>
  <si>
    <t>Viabilizaciones para Adecuación de espacios de movilidad y parqueaderos</t>
  </si>
  <si>
    <t>Porcentaje  de recursos  viabilizaciones para la Adecuación de espacios de movilidad y parqueaderos</t>
  </si>
  <si>
    <t>Implementación en Adecuación de espacios de movilidad y parqueaderos</t>
  </si>
  <si>
    <t>Numero de intervenciones en Adecuación de espacios de movilidad y parqueaderos*100/ número de Viabilizaciones realizadas</t>
  </si>
  <si>
    <t>Realizar consultorías, estudios y valoraciones anualmente</t>
  </si>
  <si>
    <t>Consultorias estudios y valoraciones realizadas</t>
  </si>
  <si>
    <t>Recursos viabilizados por proyecto *100%/Recursos de inversión asignados por proyecto</t>
  </si>
  <si>
    <t>Consecusión proyecto anual de gran inversión</t>
  </si>
  <si>
    <t>Gestion de proyectos con financiación externa para grandes inversiones</t>
  </si>
  <si>
    <t>Número de Proyectos gestionados con financiación externa</t>
  </si>
  <si>
    <t xml:space="preserve">1. No existe diferenciación entre trámite y procedimientos al interior de los subprocesos de la UIniversida del Cauca. 
2. Inexistencia de inventario actualizado de trámites institucionales de cada subproceso. 
3. Excesivo número de pasos, requisitos y documentos innecesarios para realizar un trámite.
</t>
  </si>
  <si>
    <t>Tener racionalizados los trámites y diferenciados los procedimientos administrativos en la Universidad del Cauca.</t>
  </si>
  <si>
    <t>Debilidad Institucional en  la implementación de acciones normativas, administrativas o tecnológicas  tendientes a simplificar, estandarizar, eliminar, optimizar y automatizar los trámites existentes en la Institución.</t>
  </si>
  <si>
    <t xml:space="preserve">1. Deficiente información, comunicación y conocimiento en la aplicación de los procedimientos de los trámites institucionales.
2.Carencia de diagnóstico sobre las prácticas en los trámites de los subprocesos institucionales.
3. No implementación de  las acciones normativas, administrativas o tecnológicas que tienden a simplificar, estandarizar, eliminar, optimizar y automatizar los trámites existentes en los subprocesos de la institución.
</t>
  </si>
  <si>
    <t>100% de trámites identificados inscritos en el SUIT</t>
  </si>
  <si>
    <t>Implementar acciones normativas, tendientes a optimizar y automatizar los trámites existentes en la Universidad del Cauca, orientados a facilitar la acción del ciudadano frente a la Institución.</t>
  </si>
  <si>
    <t>Trámites Institucionales mejorados e incritos en el Sistema Único de Información de Trámites SUIT</t>
  </si>
  <si>
    <t>Número de Trámites Institucionales actualizados en  el Sistema Único de Información de Trámites SUIT</t>
  </si>
  <si>
    <t>Número de Trámites inscritos en el Sistema Único de Información de Trámites SUIT</t>
  </si>
  <si>
    <t xml:space="preserve"> La misión de la Universidad del Cauca cuenta con un legado histórico de más de 190 años; es explícita en la formación de personas con integridad ética, pertinencia e idoneidad profesional a través de sus funciones sustantivas de docencia, investigación e interacción social; es coherente con el marco legal nacional y con los procesos y procedimientos que establece.</t>
  </si>
  <si>
    <t xml:space="preserve">Adelantar, desde la perspectiva de la gobernanza, un estudio participativo de revisión del PEI que incluya por
Facultad su correlación con los proyectos educativos de los programas, con un alcance de plan decenal de trabajo. </t>
  </si>
  <si>
    <t>Las dinámicas académicas, científico- tecnológicas,
políticas, económicas y socioculturales demandan
orientaciones institucionales para la revisión y
la actualización periódica del Proyecto Educativo
Institucional en estrecha relación con las iniciativas de
las Facultades y las funciones misionales.</t>
  </si>
  <si>
    <t>Inexistencia de un plan de actualización, difusión y socialización del PI Unicaucano.</t>
  </si>
  <si>
    <t>Actualización documental: No. de documentos actualizados*100/No. de documentos programados</t>
  </si>
  <si>
    <t>100% de documentos actualizados</t>
  </si>
  <si>
    <t xml:space="preserve"> Actualización del PEI a 2020 y socializarlo.</t>
  </si>
  <si>
    <t>PEI actualizado.</t>
  </si>
  <si>
    <t>Documento Acuerdo Superior del PEI actualizado y aprobado</t>
  </si>
  <si>
    <t>Centro de Gestión de la calidad y acreditación Institucional.</t>
  </si>
  <si>
    <t>La Universidad del Cauca cuenta con un sistema de admisión y selección de estudiantes claro y transparente. Existe participación de los estudiantes
en los organismos de dirección institucionales para la elección de representantes estudiantiles en los organismos de decisión. Existen normas
institucionales relacionadas con la permanencia, promoción y graduación. La población estudiantil ha tenido un incremento del 38,3 % y la tasa de deserción
es del orden del 6,6 %, menor que la nacional.</t>
  </si>
  <si>
    <t>Dinamizar la aprobación, difusión y socialización del nuevo documento de reforma del Reglamento Estudiantil
Fortalecer el programa de permanencia y graduación ‘Permane-Ser’ con el seguimiento y acompañamiento de
los casos especiales de admisión y de casos de repitencia.</t>
  </si>
  <si>
    <t>El Reglamento Estudiantil se encuentra en proceso
de discusión para su actualización; sin embargo, falta
definir concertaciones entre las partes interesadas.
Aunque se han realizado esfuerzos para mejorar
la permanencia estudiantil, se requiere mayor
acompañamiento a las poblaciones de casos especiales
de admisión y casos de repitencia.</t>
  </si>
  <si>
    <t xml:space="preserve"> Inexistencia de un plan de actualización, difusión y socialización del reglamento estudiantil de la Universidad del Cauca.</t>
  </si>
  <si>
    <t>Actualización del reglamento estudiantil a 2020 y socializarlo.</t>
  </si>
  <si>
    <t>Reglamento Estudiantil actualizado</t>
  </si>
  <si>
    <t>Documento Acuerdo Superior de Reglamento Estudiantil actualizado y aprobado</t>
  </si>
  <si>
    <t xml:space="preserve"> La Universidad del Cauca, a través del Estatuto Docente, reglamenta y brinda las condiciones necesarias encaminadas a la consolidación de la calidad de sus profesores desde su selección, vinculación, cualificación (maestría y doctorado) y el desarrollo académico, así como su participación activa en los diferentes órganos de decisión. En consecuencia, se ha incrementado el número de profesores en un 25,4 %. El nivel de formación también revela un incremento significativo
</t>
  </si>
  <si>
    <t>Ajustar el Acuerdo 024 de 1993 en lo referente a las responsabilidades de los profesores según su nivel en el escalafón docente y realizar la socialización pertinente.</t>
  </si>
  <si>
    <t>Existen vacíos en los criterios institucionales
encaminados a establecer apoyos y responsabilidades
de los docentes en relación con las categorías en el
escalafón docente.</t>
  </si>
  <si>
    <t xml:space="preserve"> Inexistencia de un plan de actualización, difusión y socialización del estatuto profesoral de la Universidad del Cauca.</t>
  </si>
  <si>
    <t xml:space="preserve">
Actualización del estatuto profesoral a 2020 y socializarlo.</t>
  </si>
  <si>
    <t>Estatuto Docente actualizado</t>
  </si>
  <si>
    <t>Acuerdo Superior de Estatuto Docente actualizado</t>
  </si>
  <si>
    <t>La Universidad del Cauca realiza un manejo presupuestal responsable para el cumplimiento de sus funciones misionales, demostrando liquidez,
transparencia, eficiencia y estabilidad financiera. Se encuentra libre de endeudamiento financiero, producto de una adecuada gestión financiera que
garantiza el cumplimiento de la misión. El Comité técnico de calificación de Value and Risk Rating S.A, en 2017, ratificó y asignó la calificación A+ de
capacidad de pago de largo plazo a la Universidad del Cauca. Adelanta un esfuerzo para la gestión adecuada y responsable de recursos propios en continuo crecimiento para garantizar el cumplimiento de sus funciones misionales.</t>
  </si>
  <si>
    <t xml:space="preserve">Gestionar recursos de la nación que aporten a la base presupuestal de la Universidad, como la ampliación y destinación de los recursos que se captan por la estampilla Universidad del Cauca en atención al Plan Bicentenario de la Universidad. </t>
  </si>
  <si>
    <t xml:space="preserve">La gestión administrativa para la obtención de recursos adicionales resulta limitada frente al funcionamiento de la institución dado que el
presupuesto asignado por el Estado es insuficiente para atender todas las necesidades. </t>
  </si>
  <si>
    <t>Inexistencia de un plan de sostenibilidad financiera para la Universidad del Cauca.</t>
  </si>
  <si>
    <t>Contar a Diciembre de 2019 con un análisis actual de la capacidad de ejecución de la Universidad que conlleve a la formulación de un Plan de sostenibilidad a largo plazo que permita disminuir los riesgos financieros, flexibilizando y adaptando la estrategia, a los cambios y sobre todo, optimizando los recursos de la Institución y que permita buscar fuentes
alternas de financiamiento mediante la articulación y coordinación con otras iniciativas de la cooperación internacional, programas estatales, previendo que pueden darse limitaciones económicas para el financiamiento de la Universidad.</t>
  </si>
  <si>
    <t>Análisis de capacidad de ejecución presupuestal de la Universidad del Cauca elaborado</t>
  </si>
  <si>
    <t>Documento análisis de capacidad de ejecución presupuestal de la Universidad del Cauca elaborado, desde el año 2013 a 2019.</t>
  </si>
  <si>
    <t xml:space="preserve">No. </t>
  </si>
  <si>
    <t>Rector</t>
  </si>
  <si>
    <t>Plan de Sostenibilidad financiera a Largo Plazo elaborado</t>
  </si>
  <si>
    <t>Documento Plan de Sostenibilidad financiera a Largo Plazo elaborado</t>
  </si>
  <si>
    <t>Ejecución presupuestal:  Presupuesto ejecutado en el período/Presupuesto Planeado en el período</t>
  </si>
  <si>
    <t>95% de ejecución presupuestal</t>
  </si>
  <si>
    <t>Identificación nuevas fuentes de recursos, para la gestión de recursos adicionales.</t>
  </si>
  <si>
    <t>Documento con identificación de nuevas fuentes de recursos, para la gestión de recursos adicionales.</t>
  </si>
  <si>
    <t>Valoración de Ingresos propios generados</t>
  </si>
  <si>
    <t>Informe de Ingresos propios Generados</t>
  </si>
  <si>
    <t>Cobertura de Gastos Funcionamiento</t>
  </si>
  <si>
    <t>Informe de Cobertura de Gastos Funcionamiento</t>
  </si>
  <si>
    <t>Cobertura de Gastos de
Inversión</t>
  </si>
  <si>
    <t>Informe de Participación de Gastos de
Inversión</t>
  </si>
  <si>
    <r>
      <t>Inexistencia de reglamentación coherente e incluyente de los contenidos necesarios para  la solución de las situaciones académicas</t>
    </r>
    <r>
      <rPr>
        <b/>
        <sz val="12"/>
        <color rgb="FF000000"/>
        <rFont val="Arial"/>
        <family val="2"/>
      </rPr>
      <t xml:space="preserve"> </t>
    </r>
    <r>
      <rPr>
        <sz val="12"/>
        <color rgb="FF000000"/>
        <rFont val="Arial"/>
        <family val="2"/>
      </rPr>
      <t>cotidianas en el estudiantado.
 Ausencia de las políticas de los programas de posgrados coherentes con los lineamientos de la actual administración universitaria.</t>
    </r>
  </si>
  <si>
    <t>viabilizaciones para Construcciones nuevas y obras civiles para implementación del Plan Maestro Urbanístico y Arquitectónico 2018-2022</t>
  </si>
  <si>
    <t>Porcentaje de Recursos viabilizados para Construcciones nuevas y obras civiles para implementación del Plan Maestro Urbanístico y Arquitectónico 2018-2022</t>
  </si>
  <si>
    <t>Implementación en Construcciones nuevas y obras civiles para implementación del Plan Maestro Urbanístico y Arquitectónico 2018-2022</t>
  </si>
  <si>
    <t xml:space="preserve">Porcentaje de intervenciones de Nuevas Obras civiles para implementación del Plan Maestro Urbanístico y Arquitectónico 2018-2022
Valor en ejecución de construcciones u obras / Total de recursos viabilizados en el periódo.
</t>
  </si>
  <si>
    <t>Porcentaje de Recursos viabilizados para acabados arquitectónicos, cambios de uso e Iluminación, redes eléctricas, de voz y datos para implementación del Plan Maestro Urbanístico y Arquitectónico</t>
  </si>
  <si>
    <t>Porcentaje de Intervenciones  de acabados arquitectónicos, cambios de uso e Iluminación, redes eléctricas, de voz y datos para implementación del Plan Maestro Urbanístico y Arquitectónico</t>
  </si>
  <si>
    <t>Fecha de vigencia: 2022</t>
  </si>
  <si>
    <t xml:space="preserve">TABLA # 2 - PERIODO 2022 </t>
  </si>
  <si>
    <t>Bases de datos suscritas</t>
  </si>
  <si>
    <t xml:space="preserve">Número de suscripciones a Bases de datos  </t>
  </si>
  <si>
    <t>Bibliotecas con tecnología   nalámbricas (wifi, bluetooth, RFID) para préstamos funcionando.</t>
  </si>
  <si>
    <t>Número de Bibliotecas con tecnología  nalámbricas  (wifi, bluetooth, RFID) para préstamos funcionando.</t>
  </si>
  <si>
    <t>PLAN DE IMPLEMENTACION DEL MIPG, PLAN DE MEJORA DE LA CGR Y ESTABLECIDOS POR LA LEY 612 DE ABRIL DE 2018 DEL DAFP</t>
  </si>
  <si>
    <t>PLANES DE ACCIÓN Planes del Dec. 612/2018</t>
  </si>
  <si>
    <t>PRODUCTOS</t>
  </si>
  <si>
    <t>Indicador</t>
  </si>
  <si>
    <t>% Avance Acumulado del PAA</t>
  </si>
  <si>
    <t xml:space="preserve">PROGRAMADO </t>
  </si>
  <si>
    <t>Implementación del MIPG</t>
  </si>
  <si>
    <t>Ejecución de acciones*100 /Total de acciones planeadas</t>
  </si>
  <si>
    <t>Plan Estratégico de Talento Humano</t>
  </si>
  <si>
    <t>Ejecucion del plan Institucional de Capacitación (SIGLA)</t>
  </si>
  <si>
    <t>Porcentaje de ejecucion del plan Institucional de Capacitación (SIGLA)</t>
  </si>
  <si>
    <t>Ejecucion plan de Bienestar y Calidad de Vida (SIGLA)</t>
  </si>
  <si>
    <t>Porcentaje de ejecución plan de Bienestar y Calidad de Vida (SIGLA)</t>
  </si>
  <si>
    <t>Implementacion plan de Incentivos (SIGLA)</t>
  </si>
  <si>
    <t>Numero de programas del plan de incentivos SIGLA ejecutados</t>
  </si>
  <si>
    <t>Plan Anual de Vacantes</t>
  </si>
  <si>
    <t>Porcentaje de ejecucion del Plan Anual de Vacantes</t>
  </si>
  <si>
    <t>Plan de Previsión de Recursos Humanos</t>
  </si>
  <si>
    <t>Porcentaje de ejecucion del Plan de Previsión de Recursos Humanos</t>
  </si>
  <si>
    <t>Plan de Trabajo Anual en Seguridad y Salud en el Trabajo</t>
  </si>
  <si>
    <t>Sistema de seguridad y salud en el trabajo implementado</t>
  </si>
  <si>
    <t>Plan Estratégico de Tecnologías de la Información y las Comunicaciones PETI</t>
  </si>
  <si>
    <t>Implementación Plan Estratégico de Tecnologías de la Información y las Comunicaciones ­ PETI</t>
  </si>
  <si>
    <t>Plan de Tratamiento de Riesgos de Seguridad y Privacidad de la Información</t>
  </si>
  <si>
    <t>Implementación del Plan de Tratamiento de Riesgos de Seguridad y Privacidad de la Información</t>
  </si>
  <si>
    <t>Plan Estrategico de Seguridad de la Información PESI</t>
  </si>
  <si>
    <t>Implementación del Plan de Seguridad y Privacidad de la Información</t>
  </si>
  <si>
    <t>Plan Institucional de Archivos de la Entidad -PINAR</t>
  </si>
  <si>
    <t>Plan Institucional de Archivos de la Entidad ­PINAR actualizado y validado</t>
  </si>
  <si>
    <t xml:space="preserve">Plan anticorrupción actualizado e implementado </t>
  </si>
  <si>
    <t>Avance componente 1.Mapa de Riesgos</t>
  </si>
  <si>
    <t>Avance Componente  2. Racionalización de trámtes</t>
  </si>
  <si>
    <t xml:space="preserve">Avance componente 4.  Mecanismos para mejorar la atención al ciudadano </t>
  </si>
  <si>
    <t>Avance componente 5.Mecanismos para la Transparencia y Acceso a la información</t>
  </si>
  <si>
    <t>Plan Anual de Adquisiciones</t>
  </si>
  <si>
    <t xml:space="preserve">Ejecución del Plan Anual de Adquisiciones. </t>
  </si>
  <si>
    <t>Plan Anual de Control Interno</t>
  </si>
  <si>
    <t xml:space="preserve">Ejecución del Plan Anual de Control Interno. </t>
  </si>
  <si>
    <t>Porcentaje de ejecucion del Plan Anual de Control interno</t>
  </si>
  <si>
    <t>AÑO 2022</t>
  </si>
  <si>
    <t>Avance acumulado por indicador a 2021 en porcentaje (%)</t>
  </si>
  <si>
    <t xml:space="preserve">Oficina de Planeación (Planeación) -  </t>
  </si>
  <si>
    <t xml:space="preserve">Vicerrectoría Administrativa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</si>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</sst>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quot;$&quot;* #,##0_-;\-&quot;$&quot;* #,##0_-;_-&quot;$&quot;* &quot;-&quot;_-;_-@"/>
    <numFmt numFmtId="165" formatCode="0.0%"/>
    <numFmt numFmtId="166" formatCode="_(&quot;$&quot;\ * #,##0_);_(&quot;$&quot;\ * \(#,##0\);_(&quot;$&quot;\ * &quot;-&quot;_);_(@_)"/>
    <numFmt numFmtId="167" formatCode="_(&quot;$&quot;\ * #,##0_);_(&quot;$&quot;\ * \(#,##0\);_(&quot;$&quot;\ * &quot;-&quot;??_);_(@_)"/>
    <numFmt numFmtId="168" formatCode="_-&quot;$&quot;* #,##0.00_-;\-&quot;$&quot;* #,##0.00_-;_-&quot;$&quot;* &quot;-&quot;??_-;_-@"/>
  </numFmts>
  <fonts count="32">
    <font>
      <sz val="11"/>
      <color theme="1"/>
      <name val="Calibri"/>
      <family val="2"/>
      <scheme val="minor"/>
    </font>
    <font>
      <sz val="11"/>
      <color theme="1"/>
      <name val="Calibri"/>
      <family val="2"/>
      <scheme val="minor"/>
    </font>
    <font>
      <sz val="12"/>
      <color rgb="FF000000"/>
      <name val="Arimo"/>
    </font>
    <font>
      <sz val="12"/>
      <color theme="1"/>
      <name val="Arial"/>
      <family val="2"/>
    </font>
    <font>
      <sz val="12"/>
      <color rgb="FF000000"/>
      <name val="Arial"/>
      <family val="2"/>
    </font>
    <font>
      <b/>
      <sz val="12"/>
      <color theme="0"/>
      <name val="Arial"/>
      <family val="2"/>
    </font>
    <font>
      <b/>
      <sz val="18"/>
      <color theme="0"/>
      <name val="Arial"/>
      <family val="2"/>
    </font>
    <font>
      <b/>
      <sz val="12"/>
      <color rgb="FFFFFFFF"/>
      <name val="Arial"/>
      <family val="2"/>
    </font>
    <font>
      <sz val="12"/>
      <name val="Arial"/>
      <family val="2"/>
    </font>
    <font>
      <b/>
      <sz val="12"/>
      <color rgb="FF000000"/>
      <name val="Arial"/>
      <family val="2"/>
    </font>
    <font>
      <u/>
      <sz val="12"/>
      <color rgb="FF000000"/>
      <name val="Arial"/>
      <family val="2"/>
    </font>
    <font>
      <sz val="12"/>
      <color rgb="FF051423"/>
      <name val="Arial"/>
      <family val="2"/>
    </font>
    <font>
      <sz val="28"/>
      <color rgb="FF000000"/>
      <name val="Arial"/>
      <family val="2"/>
    </font>
    <font>
      <b/>
      <sz val="28"/>
      <color rgb="FF000000"/>
      <name val="Arial"/>
      <family val="2"/>
    </font>
    <font>
      <sz val="28"/>
      <color theme="1"/>
      <name val="Arial"/>
      <family val="2"/>
    </font>
    <font>
      <b/>
      <sz val="9"/>
      <color rgb="FFFFFFFF"/>
      <name val="Arial"/>
      <family val="2"/>
    </font>
    <font>
      <sz val="9"/>
      <name val="Arial"/>
      <family val="2"/>
    </font>
    <font>
      <b/>
      <sz val="9"/>
      <name val="Arial"/>
      <family val="2"/>
    </font>
    <font>
      <sz val="9"/>
      <color theme="1"/>
      <name val="Arial"/>
      <family val="2"/>
    </font>
    <font>
      <b/>
      <sz val="9"/>
      <color theme="1"/>
      <name val="Arial"/>
      <family val="2"/>
    </font>
    <font>
      <b/>
      <sz val="9"/>
      <color indexed="81"/>
      <name val="Tahoma"/>
      <charset val="1"/>
    </font>
    <font>
      <sz val="9"/>
      <color indexed="81"/>
      <name val="Tahoma"/>
      <charset val="1"/>
    </font>
    <font>
      <sz val="12"/>
      <color theme="0"/>
      <name val="Arial"/>
      <family val="2"/>
    </font>
    <font>
      <b/>
      <sz val="36"/>
      <color rgb="FF000000"/>
      <name val="Arial"/>
      <family val="2"/>
    </font>
    <font>
      <sz val="10"/>
      <color rgb="FF000000"/>
      <name val="Lato"/>
      <family val="2"/>
    </font>
    <font>
      <b/>
      <sz val="9"/>
      <color indexed="81"/>
      <name val="Tahoma"/>
      <family val="2"/>
    </font>
    <font>
      <sz val="9"/>
      <color indexed="81"/>
      <name val="Tahoma"/>
      <family val="2"/>
    </font>
    <font>
      <sz val="26"/>
      <name val="Arimo"/>
    </font>
    <font>
      <b/>
      <i/>
      <sz val="12"/>
      <color theme="0"/>
      <name val="Arimo"/>
    </font>
    <font>
      <b/>
      <sz val="12"/>
      <name val="Arial"/>
      <family val="2"/>
    </font>
    <font>
      <b/>
      <i/>
      <sz val="12"/>
      <color rgb="FFFFFFFF"/>
      <name val="Lato"/>
      <family val="2"/>
    </font>
    <font>
      <sz val="12"/>
      <color rgb="FF202124"/>
      <name val="Arial"/>
      <family val="2"/>
    </font>
  </fonts>
  <fills count="36">
    <fill>
      <patternFill patternType="none"/>
    </fill>
    <fill>
      <patternFill patternType="gray125"/>
    </fill>
    <fill>
      <patternFill patternType="solid">
        <fgColor theme="4" tint="-0.249977111117893"/>
        <bgColor indexed="64"/>
      </patternFill>
    </fill>
    <fill>
      <patternFill patternType="solid">
        <fgColor theme="4" tint="-0.249977111117893"/>
        <bgColor rgb="FFFF0000"/>
      </patternFill>
    </fill>
    <fill>
      <patternFill patternType="solid">
        <fgColor rgb="FFFFFFFF"/>
        <bgColor rgb="FFFFFFFF"/>
      </patternFill>
    </fill>
    <fill>
      <patternFill patternType="solid">
        <fgColor rgb="FFFEF2CB"/>
        <bgColor rgb="FFFEF2CB"/>
      </patternFill>
    </fill>
    <fill>
      <patternFill patternType="solid">
        <fgColor rgb="FFFFE598"/>
        <bgColor rgb="FFFFE598"/>
      </patternFill>
    </fill>
    <fill>
      <patternFill patternType="solid">
        <fgColor rgb="FFC5E0B3"/>
        <bgColor rgb="FFC5E0B3"/>
      </patternFill>
    </fill>
    <fill>
      <patternFill patternType="solid">
        <fgColor rgb="FFF7CAAC"/>
        <bgColor rgb="FFF7CAAC"/>
      </patternFill>
    </fill>
    <fill>
      <patternFill patternType="solid">
        <fgColor rgb="FFD0CECE"/>
        <bgColor rgb="FFD0CECE"/>
      </patternFill>
    </fill>
    <fill>
      <patternFill patternType="solid">
        <fgColor rgb="FFD9E2F3"/>
        <bgColor rgb="FFD9E2F3"/>
      </patternFill>
    </fill>
    <fill>
      <patternFill patternType="solid">
        <fgColor theme="0" tint="-0.14999847407452621"/>
        <bgColor rgb="FFD0CECE"/>
      </patternFill>
    </fill>
    <fill>
      <patternFill patternType="solid">
        <fgColor theme="7" tint="0.79998168889431442"/>
        <bgColor indexed="64"/>
      </patternFill>
    </fill>
    <fill>
      <patternFill patternType="solid">
        <fgColor rgb="FF92D050"/>
        <bgColor indexed="64"/>
      </patternFill>
    </fill>
    <fill>
      <patternFill patternType="solid">
        <fgColor theme="7" tint="0.79998168889431442"/>
        <bgColor rgb="FFFEF2CB"/>
      </patternFill>
    </fill>
    <fill>
      <patternFill patternType="solid">
        <fgColor rgb="FF92D050"/>
        <bgColor rgb="FFFEF2CB"/>
      </patternFill>
    </fill>
    <fill>
      <patternFill patternType="solid">
        <fgColor rgb="FFFFF2CC"/>
        <bgColor rgb="FFFFF2CC"/>
      </patternFill>
    </fill>
    <fill>
      <patternFill patternType="solid">
        <fgColor rgb="FFFFE699"/>
        <bgColor rgb="FFFFE699"/>
      </patternFill>
    </fill>
    <fill>
      <patternFill patternType="solid">
        <fgColor rgb="FF92D050"/>
        <bgColor rgb="FFFFE598"/>
      </patternFill>
    </fill>
    <fill>
      <patternFill patternType="solid">
        <fgColor theme="7" tint="0.59999389629810485"/>
        <bgColor rgb="FFFFE598"/>
      </patternFill>
    </fill>
    <fill>
      <patternFill patternType="solid">
        <fgColor rgb="FFC6E0B4"/>
        <bgColor rgb="FFC6E0B4"/>
      </patternFill>
    </fill>
    <fill>
      <patternFill patternType="solid">
        <fgColor theme="9" tint="0.59999389629810485"/>
        <bgColor rgb="FFC5E0B3"/>
      </patternFill>
    </fill>
    <fill>
      <patternFill patternType="solid">
        <fgColor rgb="FF92D050"/>
        <bgColor rgb="FFC5E0B3"/>
      </patternFill>
    </fill>
    <fill>
      <patternFill patternType="solid">
        <fgColor theme="9" tint="0.59999389629810485"/>
        <bgColor indexed="64"/>
      </patternFill>
    </fill>
    <fill>
      <patternFill patternType="solid">
        <fgColor rgb="FFF8CBAD"/>
        <bgColor rgb="FFF8CBAD"/>
      </patternFill>
    </fill>
    <fill>
      <patternFill patternType="solid">
        <fgColor theme="5" tint="0.59999389629810485"/>
        <bgColor rgb="FFF7CAAC"/>
      </patternFill>
    </fill>
    <fill>
      <patternFill patternType="solid">
        <fgColor rgb="FF92D050"/>
        <bgColor rgb="FFF7CAAC"/>
      </patternFill>
    </fill>
    <fill>
      <patternFill patternType="solid">
        <fgColor theme="5" tint="0.59999389629810485"/>
        <bgColor indexed="64"/>
      </patternFill>
    </fill>
    <fill>
      <patternFill patternType="solid">
        <fgColor rgb="FFF7CAAC"/>
        <bgColor indexed="64"/>
      </patternFill>
    </fill>
    <fill>
      <patternFill patternType="solid">
        <fgColor rgb="FF92D050"/>
        <bgColor rgb="FFD0CECE"/>
      </patternFill>
    </fill>
    <fill>
      <patternFill patternType="solid">
        <fgColor theme="2" tint="-9.9978637043366805E-2"/>
        <bgColor rgb="FFD0CECE"/>
      </patternFill>
    </fill>
    <fill>
      <patternFill patternType="solid">
        <fgColor theme="7" tint="0.79998168889431442"/>
        <bgColor rgb="FFFFFFFF"/>
      </patternFill>
    </fill>
    <fill>
      <patternFill patternType="solid">
        <fgColor theme="7" tint="0.59999389629810485"/>
        <bgColor indexed="64"/>
      </patternFill>
    </fill>
    <fill>
      <patternFill patternType="solid">
        <fgColor theme="7" tint="0.59999389629810485"/>
        <bgColor rgb="FFFFFFFF"/>
      </patternFill>
    </fill>
    <fill>
      <patternFill patternType="solid">
        <fgColor theme="2" tint="-9.9978637043366805E-2"/>
        <bgColor indexed="64"/>
      </patternFill>
    </fill>
    <fill>
      <patternFill patternType="solid">
        <fgColor theme="4" tint="0.59999389629810485"/>
        <bgColor rgb="FFFF0000"/>
      </patternFill>
    </fill>
  </fills>
  <borders count="164">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ck">
        <color theme="0"/>
      </bottom>
      <diagonal/>
    </border>
    <border>
      <left style="thin">
        <color indexed="64"/>
      </left>
      <right style="thin">
        <color indexed="64"/>
      </right>
      <top style="medium">
        <color indexed="64"/>
      </top>
      <bottom style="thick">
        <color theme="0"/>
      </bottom>
      <diagonal/>
    </border>
    <border>
      <left style="thin">
        <color indexed="64"/>
      </left>
      <right style="thick">
        <color theme="0"/>
      </right>
      <top style="medium">
        <color indexed="64"/>
      </top>
      <bottom style="thick">
        <color theme="0"/>
      </bottom>
      <diagonal/>
    </border>
    <border>
      <left style="thick">
        <color theme="0"/>
      </left>
      <right style="thin">
        <color indexed="64"/>
      </right>
      <top style="thick">
        <color theme="0"/>
      </top>
      <bottom style="thick">
        <color theme="0"/>
      </bottom>
      <diagonal/>
    </border>
    <border>
      <left style="thin">
        <color indexed="64"/>
      </left>
      <right style="thin">
        <color indexed="64"/>
      </right>
      <top style="thick">
        <color theme="0"/>
      </top>
      <bottom style="thick">
        <color theme="0"/>
      </bottom>
      <diagonal/>
    </border>
    <border>
      <left style="thin">
        <color indexed="64"/>
      </left>
      <right/>
      <top style="thick">
        <color theme="0"/>
      </top>
      <bottom style="thick">
        <color theme="0"/>
      </bottom>
      <diagonal/>
    </border>
    <border>
      <left style="thin">
        <color theme="0"/>
      </left>
      <right style="thin">
        <color theme="0"/>
      </right>
      <top style="thin">
        <color theme="0"/>
      </top>
      <bottom/>
      <diagonal/>
    </border>
    <border>
      <left style="thick">
        <color theme="0"/>
      </left>
      <right style="medium">
        <color indexed="64"/>
      </right>
      <top style="medium">
        <color indexed="64"/>
      </top>
      <bottom style="thick">
        <color theme="0"/>
      </bottom>
      <diagonal/>
    </border>
    <border>
      <left style="medium">
        <color indexed="64"/>
      </left>
      <right style="thick">
        <color theme="0"/>
      </right>
      <top style="thick">
        <color theme="0"/>
      </top>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top style="thick">
        <color theme="0"/>
      </top>
      <bottom style="thick">
        <color theme="0"/>
      </bottom>
      <diagonal/>
    </border>
    <border>
      <left style="thick">
        <color theme="0"/>
      </left>
      <right/>
      <top style="thick">
        <color theme="0"/>
      </top>
      <bottom/>
      <diagonal/>
    </border>
    <border>
      <left/>
      <right style="thick">
        <color theme="0"/>
      </right>
      <top style="thick">
        <color theme="0"/>
      </top>
      <bottom style="thick">
        <color theme="0"/>
      </bottom>
      <diagonal/>
    </border>
    <border>
      <left style="thin">
        <color theme="0"/>
      </left>
      <right style="thin">
        <color theme="0"/>
      </right>
      <top/>
      <bottom/>
      <diagonal/>
    </border>
    <border>
      <left style="thick">
        <color theme="0"/>
      </left>
      <right style="medium">
        <color indexed="64"/>
      </right>
      <top style="thick">
        <color theme="0"/>
      </top>
      <bottom style="thick">
        <color theme="0"/>
      </bottom>
      <diagonal/>
    </border>
    <border>
      <left style="medium">
        <color indexed="64"/>
      </left>
      <right style="thick">
        <color theme="0"/>
      </right>
      <top/>
      <bottom style="medium">
        <color indexed="64"/>
      </bottom>
      <diagonal/>
    </border>
    <border>
      <left style="thick">
        <color theme="0"/>
      </left>
      <right style="thick">
        <color theme="0"/>
      </right>
      <top/>
      <bottom style="medium">
        <color indexed="64"/>
      </bottom>
      <diagonal/>
    </border>
    <border>
      <left/>
      <right/>
      <top/>
      <bottom style="medium">
        <color indexed="64"/>
      </bottom>
      <diagonal/>
    </border>
    <border>
      <left style="thick">
        <color theme="0"/>
      </left>
      <right style="thick">
        <color theme="0"/>
      </right>
      <top style="thick">
        <color theme="0"/>
      </top>
      <bottom style="medium">
        <color indexed="64"/>
      </bottom>
      <diagonal/>
    </border>
    <border>
      <left/>
      <right/>
      <top style="thick">
        <color theme="0"/>
      </top>
      <bottom style="medium">
        <color indexed="64"/>
      </bottom>
      <diagonal/>
    </border>
    <border>
      <left style="thick">
        <color theme="0"/>
      </left>
      <right/>
      <top style="thick">
        <color theme="0"/>
      </top>
      <bottom style="medium">
        <color indexed="64"/>
      </bottom>
      <diagonal/>
    </border>
    <border>
      <left/>
      <right style="thick">
        <color theme="0"/>
      </right>
      <top style="thick">
        <color theme="0"/>
      </top>
      <bottom style="medium">
        <color indexed="64"/>
      </bottom>
      <diagonal/>
    </border>
    <border>
      <left style="thick">
        <color theme="0"/>
      </left>
      <right/>
      <top/>
      <bottom style="medium">
        <color indexed="64"/>
      </bottom>
      <diagonal/>
    </border>
    <border>
      <left/>
      <right style="thick">
        <color theme="0"/>
      </right>
      <top/>
      <bottom style="medium">
        <color indexed="64"/>
      </bottom>
      <diagonal/>
    </border>
    <border>
      <left style="thin">
        <color theme="0"/>
      </left>
      <right style="thin">
        <color theme="0"/>
      </right>
      <top/>
      <bottom style="thin">
        <color theme="0"/>
      </bottom>
      <diagonal/>
    </border>
    <border>
      <left style="thick">
        <color theme="0"/>
      </left>
      <right style="medium">
        <color indexed="64"/>
      </right>
      <top style="thick">
        <color theme="0"/>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ck">
        <color indexed="64"/>
      </left>
      <right style="thick">
        <color indexed="64"/>
      </right>
      <top/>
      <bottom style="thick">
        <color indexed="64"/>
      </bottom>
      <diagonal/>
    </border>
    <border>
      <left style="thick">
        <color indexed="64"/>
      </left>
      <right/>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thick">
        <color theme="0"/>
      </bottom>
      <diagonal/>
    </border>
    <border>
      <left/>
      <right/>
      <top style="medium">
        <color indexed="64"/>
      </top>
      <bottom style="thick">
        <color theme="0"/>
      </bottom>
      <diagonal/>
    </border>
    <border>
      <left/>
      <right style="thin">
        <color indexed="64"/>
      </right>
      <top style="medium">
        <color indexed="64"/>
      </top>
      <bottom style="thick">
        <color theme="0"/>
      </bottom>
      <diagonal/>
    </border>
    <border>
      <left style="thin">
        <color indexed="64"/>
      </left>
      <right/>
      <top style="medium">
        <color indexed="64"/>
      </top>
      <bottom style="thick">
        <color theme="0"/>
      </bottom>
      <diagonal/>
    </border>
    <border>
      <left style="thick">
        <color theme="0"/>
      </left>
      <right style="thin">
        <color indexed="64"/>
      </right>
      <top style="medium">
        <color indexed="64"/>
      </top>
      <bottom style="thick">
        <color theme="0"/>
      </bottom>
      <diagonal/>
    </border>
    <border>
      <left style="thin">
        <color theme="0"/>
      </left>
      <right style="thin">
        <color theme="0"/>
      </right>
      <top style="medium">
        <color indexed="64"/>
      </top>
      <bottom/>
      <diagonal/>
    </border>
    <border>
      <left style="thin">
        <color theme="0"/>
      </left>
      <right style="thin">
        <color theme="0"/>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style="medium">
        <color indexed="64"/>
      </left>
      <right/>
      <top/>
      <bottom style="medium">
        <color indexed="64"/>
      </bottom>
      <diagonal/>
    </border>
    <border>
      <left/>
      <right style="thin">
        <color indexed="64"/>
      </right>
      <top style="medium">
        <color indexed="64"/>
      </top>
      <bottom style="thin">
        <color indexed="64"/>
      </bottom>
      <diagonal/>
    </border>
    <border>
      <left/>
      <right style="thin">
        <color rgb="FF000000"/>
      </right>
      <top/>
      <bottom/>
      <diagonal/>
    </border>
    <border>
      <left style="thin">
        <color rgb="FF000000"/>
      </left>
      <right style="medium">
        <color indexed="64"/>
      </right>
      <top/>
      <bottom/>
      <diagonal/>
    </border>
    <border>
      <left style="medium">
        <color indexed="64"/>
      </left>
      <right style="thin">
        <color rgb="FF000000"/>
      </right>
      <top style="thin">
        <color indexed="64"/>
      </top>
      <bottom/>
      <diagonal/>
    </border>
    <border>
      <left style="medium">
        <color indexed="64"/>
      </left>
      <right style="thin">
        <color rgb="FF000000"/>
      </right>
      <top/>
      <bottom/>
      <diagonal/>
    </border>
    <border>
      <left/>
      <right style="thin">
        <color indexed="64"/>
      </right>
      <top style="thin">
        <color indexed="64"/>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right style="thin">
        <color rgb="FF000000"/>
      </right>
      <top style="thin">
        <color rgb="FF000000"/>
      </top>
      <bottom/>
      <diagonal/>
    </border>
    <border>
      <left style="thin">
        <color rgb="FF000000"/>
      </left>
      <right style="medium">
        <color indexed="64"/>
      </right>
      <top style="thin">
        <color rgb="FF000000"/>
      </top>
      <bottom/>
      <diagonal/>
    </border>
    <border>
      <left/>
      <right style="thin">
        <color rgb="FF000000"/>
      </right>
      <top/>
      <bottom style="thin">
        <color rgb="FF000000"/>
      </bottom>
      <diagonal/>
    </border>
    <border>
      <left/>
      <right style="thin">
        <color indexed="64"/>
      </right>
      <top style="thin">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indexed="64"/>
      </bottom>
      <diagonal/>
    </border>
    <border>
      <left/>
      <right/>
      <top style="thin">
        <color rgb="FF000000"/>
      </top>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medium">
        <color indexed="64"/>
      </right>
      <top style="thin">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indexed="64"/>
      </left>
      <right style="thin">
        <color rgb="FF000000"/>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rgb="FF000000"/>
      </right>
      <top/>
      <bottom style="medium">
        <color indexed="64"/>
      </bottom>
      <diagonal/>
    </border>
    <border>
      <left style="thin">
        <color rgb="FF000000"/>
      </left>
      <right/>
      <top/>
      <bottom style="medium">
        <color indexed="64"/>
      </bottom>
      <diagonal/>
    </border>
    <border>
      <left/>
      <right style="medium">
        <color indexed="64"/>
      </right>
      <top/>
      <bottom style="thin">
        <color rgb="FF000000"/>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style="thin">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thin">
        <color rgb="FF000000"/>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rgb="FF000000"/>
      </left>
      <right style="thin">
        <color rgb="FF000000"/>
      </right>
      <top/>
      <bottom style="thin">
        <color indexed="64"/>
      </bottom>
      <diagonal/>
    </border>
    <border>
      <left/>
      <right style="medium">
        <color indexed="64"/>
      </right>
      <top style="thin">
        <color indexed="64"/>
      </top>
      <bottom/>
      <diagonal/>
    </border>
    <border>
      <left style="thin">
        <color indexed="64"/>
      </left>
      <right style="thin">
        <color rgb="FF000000"/>
      </right>
      <top style="thin">
        <color rgb="FF000000"/>
      </top>
      <bottom/>
      <diagonal/>
    </border>
    <border>
      <left/>
      <right style="medium">
        <color indexed="64"/>
      </right>
      <top style="medium">
        <color indexed="64"/>
      </top>
      <bottom style="thin">
        <color indexed="64"/>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medium">
        <color indexed="64"/>
      </right>
      <top/>
      <bottom style="thin">
        <color indexed="64"/>
      </bottom>
      <diagonal/>
    </border>
    <border>
      <left/>
      <right style="medium">
        <color indexed="64"/>
      </right>
      <top style="thin">
        <color indexed="64"/>
      </top>
      <bottom style="medium">
        <color indexed="64"/>
      </bottom>
      <diagonal/>
    </border>
    <border>
      <left/>
      <right style="thin">
        <color rgb="FF000000"/>
      </right>
      <top style="thin">
        <color indexed="64"/>
      </top>
      <bottom/>
      <diagonal/>
    </border>
    <border>
      <left style="thin">
        <color rgb="FF000000"/>
      </left>
      <right style="thin">
        <color rgb="FF000000"/>
      </right>
      <top style="thin">
        <color indexed="64"/>
      </top>
      <bottom/>
      <diagonal/>
    </border>
    <border>
      <left style="medium">
        <color indexed="64"/>
      </left>
      <right/>
      <top/>
      <bottom/>
      <diagonal/>
    </border>
    <border>
      <left style="thin">
        <color indexed="64"/>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rgb="FF000000"/>
      </left>
      <right style="medium">
        <color indexed="64"/>
      </right>
      <top style="medium">
        <color indexed="64"/>
      </top>
      <bottom/>
      <diagonal/>
    </border>
    <border>
      <left style="medium">
        <color indexed="64"/>
      </left>
      <right style="thin">
        <color rgb="FF000000"/>
      </right>
      <top/>
      <bottom style="thin">
        <color indexed="64"/>
      </bottom>
      <diagonal/>
    </border>
    <border>
      <left/>
      <right/>
      <top style="thin">
        <color rgb="FF000000"/>
      </top>
      <bottom style="thin">
        <color rgb="FF000000"/>
      </bottom>
      <diagonal/>
    </border>
    <border>
      <left style="thin">
        <color indexed="64"/>
      </left>
      <right style="medium">
        <color indexed="64"/>
      </right>
      <top style="thin">
        <color rgb="FF000000"/>
      </top>
      <bottom/>
      <diagonal/>
    </border>
    <border>
      <left style="thin">
        <color indexed="64"/>
      </left>
      <right style="thin">
        <color rgb="FF000000"/>
      </right>
      <top/>
      <bottom style="thin">
        <color rgb="FF000000"/>
      </bottom>
      <diagonal/>
    </border>
    <border>
      <left style="thin">
        <color indexed="64"/>
      </left>
      <right style="medium">
        <color indexed="64"/>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ck">
        <color theme="0"/>
      </right>
      <top/>
      <bottom/>
      <diagonal/>
    </border>
    <border>
      <left style="thick">
        <color theme="0"/>
      </left>
      <right style="thick">
        <color theme="0"/>
      </right>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style="thin">
        <color rgb="FF000000"/>
      </left>
      <right style="medium">
        <color indexed="64"/>
      </right>
      <top style="thin">
        <color indexed="64"/>
      </top>
      <bottom style="thin">
        <color rgb="FF000000"/>
      </bottom>
      <diagonal/>
    </border>
    <border>
      <left style="thin">
        <color rgb="FF000000"/>
      </left>
      <right style="medium">
        <color indexed="64"/>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2" fillId="0" borderId="0"/>
    <xf numFmtId="9" fontId="2" fillId="0" borderId="0" applyFont="0" applyFill="0" applyBorder="0" applyAlignment="0" applyProtection="0"/>
  </cellStyleXfs>
  <cellXfs count="1246">
    <xf numFmtId="0" fontId="0" fillId="0" borderId="0" xfId="0"/>
    <xf numFmtId="0" fontId="3" fillId="0" borderId="0" xfId="2" applyFont="1" applyAlignment="1" applyProtection="1"/>
    <xf numFmtId="0" fontId="3" fillId="0" borderId="0" xfId="2" applyFont="1" applyAlignment="1" applyProtection="1">
      <alignment horizontal="center" vertical="center"/>
    </xf>
    <xf numFmtId="9" fontId="3" fillId="0" borderId="0" xfId="3" applyFont="1" applyAlignment="1" applyProtection="1"/>
    <xf numFmtId="0" fontId="5" fillId="3" borderId="24" xfId="2" applyFont="1" applyFill="1" applyBorder="1" applyAlignment="1" applyProtection="1">
      <alignment horizontal="center" vertical="center" wrapText="1"/>
    </xf>
    <xf numFmtId="0" fontId="5" fillId="3" borderId="25" xfId="2" applyFont="1" applyFill="1" applyBorder="1" applyAlignment="1" applyProtection="1">
      <alignment horizontal="center" vertical="center" wrapText="1"/>
    </xf>
    <xf numFmtId="0" fontId="5" fillId="3" borderId="26" xfId="2" applyFont="1" applyFill="1" applyBorder="1" applyAlignment="1" applyProtection="1">
      <alignment horizontal="center" vertical="center" wrapText="1"/>
    </xf>
    <xf numFmtId="0" fontId="5" fillId="3" borderId="27" xfId="2" applyFont="1" applyFill="1" applyBorder="1" applyAlignment="1" applyProtection="1">
      <alignment horizontal="center" vertical="center" wrapText="1"/>
    </xf>
    <xf numFmtId="0" fontId="5" fillId="3" borderId="28" xfId="2" applyFont="1" applyFill="1" applyBorder="1" applyAlignment="1" applyProtection="1">
      <alignment horizontal="center" vertical="center" wrapText="1"/>
    </xf>
    <xf numFmtId="0" fontId="10" fillId="4" borderId="0" xfId="2" applyFont="1" applyFill="1" applyAlignment="1" applyProtection="1">
      <alignment horizontal="left"/>
    </xf>
    <xf numFmtId="0" fontId="4" fillId="4" borderId="0" xfId="2" applyFont="1" applyFill="1" applyAlignment="1" applyProtection="1"/>
    <xf numFmtId="0" fontId="10" fillId="4" borderId="0" xfId="2" applyFont="1" applyFill="1" applyAlignment="1" applyProtection="1"/>
    <xf numFmtId="0" fontId="4" fillId="4" borderId="0" xfId="2" applyFont="1" applyFill="1" applyBorder="1" applyProtection="1"/>
    <xf numFmtId="0" fontId="4" fillId="4" borderId="0" xfId="2" applyFont="1" applyFill="1" applyBorder="1" applyAlignment="1" applyProtection="1">
      <alignment horizontal="center" vertical="center"/>
    </xf>
    <xf numFmtId="164" fontId="4" fillId="4" borderId="0" xfId="2" applyNumberFormat="1" applyFont="1" applyFill="1" applyBorder="1" applyProtection="1"/>
    <xf numFmtId="9" fontId="4" fillId="4" borderId="0" xfId="3" applyFont="1" applyFill="1" applyBorder="1" applyProtection="1"/>
    <xf numFmtId="0" fontId="4" fillId="4" borderId="0" xfId="2" applyFont="1" applyFill="1" applyBorder="1" applyAlignment="1" applyProtection="1">
      <alignment horizontal="left" vertical="center" readingOrder="1"/>
    </xf>
    <xf numFmtId="0" fontId="4" fillId="10" borderId="0" xfId="2" applyFont="1" applyFill="1" applyBorder="1" applyAlignment="1" applyProtection="1">
      <alignment horizontal="left"/>
    </xf>
    <xf numFmtId="0" fontId="4" fillId="10" borderId="0" xfId="2" applyFont="1" applyFill="1" applyBorder="1" applyAlignment="1" applyProtection="1">
      <alignment horizontal="center" vertical="center"/>
    </xf>
    <xf numFmtId="164" fontId="4" fillId="10" borderId="0" xfId="2" applyNumberFormat="1" applyFont="1" applyFill="1" applyBorder="1" applyAlignment="1" applyProtection="1">
      <alignment horizontal="left"/>
    </xf>
    <xf numFmtId="9" fontId="4" fillId="10" borderId="0" xfId="3" applyFont="1" applyFill="1" applyBorder="1" applyAlignment="1" applyProtection="1">
      <alignment horizontal="left"/>
    </xf>
    <xf numFmtId="0" fontId="4" fillId="4" borderId="0" xfId="2" applyFont="1" applyFill="1" applyBorder="1" applyAlignment="1" applyProtection="1">
      <alignment vertical="center" wrapText="1"/>
    </xf>
    <xf numFmtId="0" fontId="4" fillId="4" borderId="0" xfId="2" applyFont="1" applyFill="1" applyBorder="1" applyAlignment="1" applyProtection="1">
      <alignment vertical="center"/>
    </xf>
    <xf numFmtId="9" fontId="4" fillId="4" borderId="0" xfId="2" applyNumberFormat="1" applyFont="1" applyFill="1" applyBorder="1" applyProtection="1"/>
    <xf numFmtId="0" fontId="3" fillId="0" borderId="0" xfId="2" applyFont="1" applyFill="1" applyAlignment="1" applyProtection="1"/>
    <xf numFmtId="0" fontId="8" fillId="0" borderId="35" xfId="2" applyFont="1" applyFill="1" applyBorder="1" applyAlignment="1" applyProtection="1">
      <alignment horizontal="center" vertical="center" wrapText="1"/>
    </xf>
    <xf numFmtId="9" fontId="8" fillId="0" borderId="35" xfId="2" applyNumberFormat="1" applyFont="1" applyFill="1" applyBorder="1" applyAlignment="1" applyProtection="1">
      <alignment horizontal="center" vertical="center" wrapText="1"/>
    </xf>
    <xf numFmtId="9" fontId="8" fillId="0" borderId="34" xfId="1" applyFont="1" applyFill="1" applyBorder="1" applyAlignment="1" applyProtection="1">
      <alignment horizontal="right" vertical="center" wrapText="1"/>
    </xf>
    <xf numFmtId="9" fontId="8" fillId="0" borderId="35" xfId="1" applyFont="1" applyFill="1" applyBorder="1" applyAlignment="1" applyProtection="1">
      <alignment horizontal="right" vertical="center" wrapText="1"/>
    </xf>
    <xf numFmtId="9" fontId="8" fillId="0" borderId="5" xfId="1" applyFont="1" applyFill="1" applyBorder="1" applyAlignment="1" applyProtection="1">
      <alignment horizontal="center" vertical="center" wrapText="1"/>
    </xf>
    <xf numFmtId="0" fontId="8" fillId="0" borderId="41" xfId="2" applyFont="1" applyFill="1" applyBorder="1" applyAlignment="1" applyProtection="1">
      <alignment horizontal="center" vertical="center" wrapText="1"/>
    </xf>
    <xf numFmtId="9" fontId="8" fillId="0" borderId="41" xfId="2" applyNumberFormat="1" applyFont="1" applyFill="1" applyBorder="1" applyAlignment="1" applyProtection="1">
      <alignment horizontal="center" vertical="center" wrapText="1"/>
    </xf>
    <xf numFmtId="9" fontId="8" fillId="0" borderId="40" xfId="1" applyFont="1" applyFill="1" applyBorder="1" applyAlignment="1" applyProtection="1">
      <alignment horizontal="right" vertical="center" wrapText="1"/>
    </xf>
    <xf numFmtId="9" fontId="8" fillId="0" borderId="41" xfId="1" applyFont="1" applyFill="1" applyBorder="1" applyAlignment="1" applyProtection="1">
      <alignment horizontal="right" vertical="center" wrapText="1"/>
    </xf>
    <xf numFmtId="0" fontId="8" fillId="0" borderId="41" xfId="2" applyFont="1" applyFill="1" applyBorder="1" applyAlignment="1">
      <alignment horizontal="center" vertical="center" wrapText="1"/>
    </xf>
    <xf numFmtId="9" fontId="8" fillId="0" borderId="41" xfId="2" applyNumberFormat="1" applyFont="1" applyFill="1" applyBorder="1" applyAlignment="1">
      <alignment horizontal="center" vertical="center" wrapText="1"/>
    </xf>
    <xf numFmtId="0" fontId="8" fillId="0" borderId="42" xfId="2" applyFont="1" applyFill="1" applyBorder="1" applyAlignment="1" applyProtection="1">
      <alignment horizontal="center" vertical="center" wrapText="1"/>
    </xf>
    <xf numFmtId="0" fontId="8" fillId="0" borderId="45" xfId="2" applyFont="1" applyFill="1" applyBorder="1" applyAlignment="1" applyProtection="1">
      <alignment vertical="center" wrapText="1"/>
    </xf>
    <xf numFmtId="9" fontId="8" fillId="0" borderId="46" xfId="1" applyFont="1" applyFill="1" applyBorder="1" applyAlignment="1" applyProtection="1">
      <alignment horizontal="right" vertical="center" wrapText="1"/>
    </xf>
    <xf numFmtId="9" fontId="8" fillId="0" borderId="47" xfId="1" applyFont="1" applyFill="1" applyBorder="1" applyAlignment="1" applyProtection="1">
      <alignment horizontal="right" vertical="center" wrapText="1"/>
    </xf>
    <xf numFmtId="9" fontId="8" fillId="0" borderId="52" xfId="1" applyFont="1" applyFill="1" applyBorder="1" applyAlignment="1" applyProtection="1">
      <alignment horizontal="center" vertical="center" wrapText="1"/>
    </xf>
    <xf numFmtId="9" fontId="8" fillId="0" borderId="53" xfId="1" applyFont="1" applyFill="1" applyBorder="1" applyAlignment="1" applyProtection="1">
      <alignment horizontal="center" vertical="center" wrapText="1"/>
    </xf>
    <xf numFmtId="9" fontId="8" fillId="0" borderId="54" xfId="1" applyFont="1" applyFill="1" applyBorder="1" applyAlignment="1" applyProtection="1">
      <alignment horizontal="center" vertical="center" wrapText="1"/>
    </xf>
    <xf numFmtId="9" fontId="8" fillId="0" borderId="55" xfId="3" applyFont="1" applyFill="1" applyBorder="1" applyAlignment="1" applyProtection="1">
      <alignment horizontal="center" vertical="center" wrapText="1"/>
    </xf>
    <xf numFmtId="0" fontId="15" fillId="3" borderId="0" xfId="1" applyNumberFormat="1" applyFont="1" applyFill="1" applyBorder="1" applyAlignment="1">
      <alignment horizontal="center" vertical="center"/>
    </xf>
    <xf numFmtId="0" fontId="16" fillId="5" borderId="56" xfId="0" applyFont="1" applyFill="1" applyBorder="1" applyAlignment="1">
      <alignment horizontal="center" vertical="center" wrapText="1"/>
    </xf>
    <xf numFmtId="9" fontId="16" fillId="5" borderId="56" xfId="1" applyNumberFormat="1" applyFont="1" applyFill="1" applyBorder="1" applyAlignment="1">
      <alignment horizontal="center" vertical="center" wrapText="1"/>
    </xf>
    <xf numFmtId="165" fontId="16" fillId="5" borderId="56" xfId="1" applyNumberFormat="1" applyFont="1" applyFill="1" applyBorder="1" applyAlignment="1">
      <alignment horizontal="center" vertical="center" wrapText="1"/>
    </xf>
    <xf numFmtId="165" fontId="16" fillId="5" borderId="57" xfId="1" applyNumberFormat="1" applyFont="1" applyFill="1" applyBorder="1" applyAlignment="1">
      <alignment horizontal="center" vertical="center" wrapText="1"/>
    </xf>
    <xf numFmtId="165" fontId="16" fillId="0" borderId="56" xfId="1" applyNumberFormat="1" applyFont="1" applyFill="1" applyBorder="1" applyAlignment="1">
      <alignment horizontal="center" vertical="center" wrapText="1"/>
    </xf>
    <xf numFmtId="165" fontId="18" fillId="0" borderId="58" xfId="0" applyNumberFormat="1" applyFont="1" applyBorder="1" applyAlignment="1">
      <alignment horizontal="center" vertical="center"/>
    </xf>
    <xf numFmtId="0" fontId="18" fillId="0" borderId="58" xfId="0" applyFont="1" applyBorder="1" applyAlignment="1">
      <alignment horizontal="center" vertical="center"/>
    </xf>
    <xf numFmtId="0" fontId="16" fillId="5" borderId="58" xfId="0" applyFont="1" applyFill="1" applyBorder="1" applyAlignment="1">
      <alignment horizontal="center" vertical="center" wrapText="1"/>
    </xf>
    <xf numFmtId="9" fontId="16" fillId="5" borderId="58" xfId="1" applyNumberFormat="1" applyFont="1" applyFill="1" applyBorder="1" applyAlignment="1">
      <alignment horizontal="center" vertical="center" wrapText="1"/>
    </xf>
    <xf numFmtId="165" fontId="16" fillId="5" borderId="58" xfId="1" applyNumberFormat="1" applyFont="1" applyFill="1" applyBorder="1" applyAlignment="1">
      <alignment horizontal="center" vertical="center" wrapText="1"/>
    </xf>
    <xf numFmtId="9" fontId="17" fillId="5" borderId="58" xfId="1" applyNumberFormat="1" applyFont="1" applyFill="1" applyBorder="1" applyAlignment="1">
      <alignment horizontal="center" vertical="center" wrapText="1"/>
    </xf>
    <xf numFmtId="0" fontId="18" fillId="5" borderId="58" xfId="0" applyFont="1" applyFill="1" applyBorder="1" applyAlignment="1">
      <alignment horizontal="center" vertical="center" wrapText="1"/>
    </xf>
    <xf numFmtId="9" fontId="19" fillId="5" borderId="58" xfId="1" applyNumberFormat="1" applyFont="1" applyFill="1" applyBorder="1" applyAlignment="1">
      <alignment horizontal="center" vertical="center" wrapText="1"/>
    </xf>
    <xf numFmtId="165" fontId="18" fillId="5" borderId="58" xfId="1" applyNumberFormat="1" applyFont="1" applyFill="1" applyBorder="1" applyAlignment="1">
      <alignment horizontal="center" vertical="center" wrapText="1"/>
    </xf>
    <xf numFmtId="0" fontId="16" fillId="6" borderId="58" xfId="0" applyFont="1" applyFill="1" applyBorder="1" applyAlignment="1">
      <alignment horizontal="center" vertical="center" wrapText="1"/>
    </xf>
    <xf numFmtId="9" fontId="16" fillId="6" borderId="58" xfId="1" applyNumberFormat="1" applyFont="1" applyFill="1" applyBorder="1" applyAlignment="1">
      <alignment horizontal="center" vertical="center" wrapText="1"/>
    </xf>
    <xf numFmtId="165" fontId="16" fillId="6" borderId="58" xfId="1" applyNumberFormat="1" applyFont="1" applyFill="1" applyBorder="1" applyAlignment="1">
      <alignment horizontal="center" vertical="center" wrapText="1"/>
    </xf>
    <xf numFmtId="0" fontId="16" fillId="7" borderId="58" xfId="0" applyFont="1" applyFill="1" applyBorder="1" applyAlignment="1">
      <alignment horizontal="center" vertical="center" wrapText="1"/>
    </xf>
    <xf numFmtId="9" fontId="17" fillId="7" borderId="58" xfId="1" applyNumberFormat="1" applyFont="1" applyFill="1" applyBorder="1" applyAlignment="1">
      <alignment horizontal="center" vertical="center" wrapText="1"/>
    </xf>
    <xf numFmtId="165" fontId="16" fillId="7" borderId="58" xfId="1" applyNumberFormat="1" applyFont="1" applyFill="1" applyBorder="1" applyAlignment="1">
      <alignment horizontal="center" vertical="center" wrapText="1"/>
    </xf>
    <xf numFmtId="9" fontId="16" fillId="7" borderId="58" xfId="1" applyNumberFormat="1" applyFont="1" applyFill="1" applyBorder="1" applyAlignment="1">
      <alignment horizontal="center" vertical="center" wrapText="1"/>
    </xf>
    <xf numFmtId="0" fontId="16" fillId="7" borderId="58" xfId="0" applyFont="1" applyFill="1" applyBorder="1" applyAlignment="1">
      <alignment vertical="center" wrapText="1"/>
    </xf>
    <xf numFmtId="9" fontId="17" fillId="7" borderId="58" xfId="1" applyNumberFormat="1" applyFont="1" applyFill="1" applyBorder="1" applyAlignment="1">
      <alignment vertical="center" wrapText="1"/>
    </xf>
    <xf numFmtId="165" fontId="16" fillId="7" borderId="58" xfId="1" applyNumberFormat="1" applyFont="1" applyFill="1" applyBorder="1" applyAlignment="1">
      <alignment vertical="center" wrapText="1"/>
    </xf>
    <xf numFmtId="9" fontId="16" fillId="7" borderId="58" xfId="1" applyNumberFormat="1" applyFont="1" applyFill="1" applyBorder="1" applyAlignment="1">
      <alignment vertical="center" wrapText="1"/>
    </xf>
    <xf numFmtId="9" fontId="16" fillId="7" borderId="58" xfId="0" applyNumberFormat="1" applyFont="1" applyFill="1" applyBorder="1" applyAlignment="1">
      <alignment vertical="center" wrapText="1"/>
    </xf>
    <xf numFmtId="0" fontId="16" fillId="8" borderId="58" xfId="0" applyFont="1" applyFill="1" applyBorder="1" applyAlignment="1">
      <alignment horizontal="center" vertical="center" wrapText="1"/>
    </xf>
    <xf numFmtId="165" fontId="17" fillId="8" borderId="58" xfId="1" applyNumberFormat="1" applyFont="1" applyFill="1" applyBorder="1" applyAlignment="1">
      <alignment horizontal="center" vertical="center" wrapText="1"/>
    </xf>
    <xf numFmtId="165" fontId="16" fillId="8" borderId="58" xfId="1" applyNumberFormat="1" applyFont="1" applyFill="1" applyBorder="1" applyAlignment="1">
      <alignment horizontal="center" vertical="center" wrapText="1"/>
    </xf>
    <xf numFmtId="9" fontId="16" fillId="8" borderId="58" xfId="1" applyNumberFormat="1" applyFont="1" applyFill="1" applyBorder="1" applyAlignment="1">
      <alignment horizontal="center" vertical="center" wrapText="1"/>
    </xf>
    <xf numFmtId="9" fontId="17" fillId="8" borderId="58" xfId="1" applyNumberFormat="1" applyFont="1" applyFill="1" applyBorder="1" applyAlignment="1">
      <alignment horizontal="center" vertical="center" wrapText="1"/>
    </xf>
    <xf numFmtId="0" fontId="18" fillId="8" borderId="58" xfId="0" applyFont="1" applyFill="1" applyBorder="1" applyAlignment="1">
      <alignment horizontal="center" vertical="center" wrapText="1"/>
    </xf>
    <xf numFmtId="9" fontId="18" fillId="8" borderId="58" xfId="1" applyNumberFormat="1" applyFont="1" applyFill="1" applyBorder="1" applyAlignment="1">
      <alignment horizontal="center" vertical="center" wrapText="1"/>
    </xf>
    <xf numFmtId="165" fontId="18" fillId="8" borderId="58" xfId="1" applyNumberFormat="1" applyFont="1" applyFill="1" applyBorder="1" applyAlignment="1">
      <alignment horizontal="center" vertical="center" wrapText="1"/>
    </xf>
    <xf numFmtId="0" fontId="16" fillId="9" borderId="58" xfId="0" applyFont="1" applyFill="1" applyBorder="1" applyAlignment="1">
      <alignment horizontal="center" vertical="center" wrapText="1"/>
    </xf>
    <xf numFmtId="9" fontId="17" fillId="9" borderId="58" xfId="1" applyNumberFormat="1" applyFont="1" applyFill="1" applyBorder="1" applyAlignment="1">
      <alignment horizontal="center" vertical="center" wrapText="1"/>
    </xf>
    <xf numFmtId="165" fontId="16" fillId="9" borderId="58" xfId="1" applyNumberFormat="1" applyFont="1" applyFill="1" applyBorder="1" applyAlignment="1">
      <alignment horizontal="center" vertical="center" wrapText="1"/>
    </xf>
    <xf numFmtId="9" fontId="16" fillId="9" borderId="58" xfId="1" applyNumberFormat="1" applyFont="1" applyFill="1" applyBorder="1" applyAlignment="1">
      <alignment horizontal="center" vertical="center" wrapText="1"/>
    </xf>
    <xf numFmtId="0" fontId="16" fillId="11" borderId="58" xfId="0" applyFont="1" applyFill="1" applyBorder="1" applyAlignment="1">
      <alignment horizontal="center" vertical="center" wrapText="1"/>
    </xf>
    <xf numFmtId="9" fontId="16" fillId="11" borderId="58" xfId="1" applyNumberFormat="1" applyFont="1" applyFill="1" applyBorder="1" applyAlignment="1">
      <alignment horizontal="center" vertical="center" wrapText="1"/>
    </xf>
    <xf numFmtId="165" fontId="16" fillId="11" borderId="58" xfId="1" applyNumberFormat="1" applyFont="1" applyFill="1" applyBorder="1" applyAlignment="1">
      <alignment horizontal="center" vertical="center" wrapText="1"/>
    </xf>
    <xf numFmtId="0" fontId="18" fillId="11" borderId="58" xfId="0" applyFont="1" applyFill="1" applyBorder="1" applyAlignment="1">
      <alignment horizontal="center" vertical="center" wrapText="1"/>
    </xf>
    <xf numFmtId="165" fontId="18" fillId="11" borderId="58" xfId="1" applyNumberFormat="1" applyFont="1" applyFill="1" applyBorder="1" applyAlignment="1">
      <alignment horizontal="center" vertical="center" wrapText="1"/>
    </xf>
    <xf numFmtId="9" fontId="18" fillId="11" borderId="58" xfId="1" applyNumberFormat="1" applyFont="1" applyFill="1" applyBorder="1" applyAlignment="1">
      <alignment horizontal="center" vertical="center" wrapText="1"/>
    </xf>
    <xf numFmtId="0" fontId="18" fillId="9" borderId="58" xfId="0" applyFont="1" applyFill="1" applyBorder="1" applyAlignment="1">
      <alignment horizontal="center" vertical="center" wrapText="1"/>
    </xf>
    <xf numFmtId="9" fontId="18" fillId="9" borderId="58" xfId="1" applyNumberFormat="1" applyFont="1" applyFill="1" applyBorder="1" applyAlignment="1">
      <alignment horizontal="center" vertical="center" wrapText="1"/>
    </xf>
    <xf numFmtId="165" fontId="18" fillId="9" borderId="58" xfId="1" applyNumberFormat="1" applyFont="1" applyFill="1" applyBorder="1" applyAlignment="1">
      <alignment horizontal="center" vertical="center" wrapText="1"/>
    </xf>
    <xf numFmtId="0" fontId="18" fillId="0" borderId="0" xfId="0" applyFont="1"/>
    <xf numFmtId="10" fontId="19" fillId="0" borderId="0" xfId="0" applyNumberFormat="1" applyFont="1" applyAlignment="1">
      <alignment horizontal="center" vertical="center"/>
    </xf>
    <xf numFmtId="165" fontId="19" fillId="0" borderId="0" xfId="0" applyNumberFormat="1" applyFont="1" applyAlignment="1">
      <alignment horizontal="center" vertical="center"/>
    </xf>
    <xf numFmtId="165" fontId="18" fillId="0" borderId="0" xfId="0" applyNumberFormat="1" applyFont="1"/>
    <xf numFmtId="165" fontId="18" fillId="0" borderId="0" xfId="0" applyNumberFormat="1" applyFont="1" applyBorder="1"/>
    <xf numFmtId="0" fontId="18" fillId="0" borderId="0" xfId="0" applyFont="1" applyBorder="1"/>
    <xf numFmtId="165" fontId="18" fillId="0" borderId="0" xfId="1" applyNumberFormat="1" applyFont="1"/>
    <xf numFmtId="0" fontId="3" fillId="0" borderId="0" xfId="2" applyFont="1" applyAlignment="1" applyProtection="1"/>
    <xf numFmtId="0" fontId="3" fillId="0" borderId="0" xfId="2" applyFont="1" applyAlignment="1" applyProtection="1"/>
    <xf numFmtId="0" fontId="22" fillId="0" borderId="0" xfId="2" applyFont="1" applyAlignment="1" applyProtection="1"/>
    <xf numFmtId="0" fontId="5" fillId="3" borderId="15" xfId="2" applyFont="1" applyFill="1" applyBorder="1" applyAlignment="1" applyProtection="1">
      <alignment horizontal="center" vertical="center" wrapText="1"/>
    </xf>
    <xf numFmtId="0" fontId="5" fillId="3" borderId="0" xfId="2" applyFont="1" applyFill="1" applyBorder="1" applyAlignment="1" applyProtection="1">
      <alignment horizontal="center" vertical="center" wrapText="1"/>
    </xf>
    <xf numFmtId="164" fontId="5" fillId="3" borderId="30" xfId="2" applyNumberFormat="1" applyFont="1" applyFill="1" applyBorder="1" applyAlignment="1" applyProtection="1">
      <alignment horizontal="center" vertical="center" wrapText="1"/>
    </xf>
    <xf numFmtId="0" fontId="5" fillId="3" borderId="18" xfId="2" applyFont="1" applyFill="1" applyBorder="1" applyAlignment="1" applyProtection="1">
      <alignment horizontal="center" vertical="center" wrapText="1"/>
    </xf>
    <xf numFmtId="0" fontId="3" fillId="0" borderId="50" xfId="2" applyFont="1" applyBorder="1" applyAlignment="1" applyProtection="1">
      <protection hidden="1"/>
    </xf>
    <xf numFmtId="0" fontId="3" fillId="0" borderId="51" xfId="2" applyFont="1" applyBorder="1" applyAlignment="1" applyProtection="1">
      <protection hidden="1"/>
    </xf>
    <xf numFmtId="0" fontId="3" fillId="0" borderId="52" xfId="2" applyFont="1" applyBorder="1" applyAlignment="1" applyProtection="1">
      <protection hidden="1"/>
    </xf>
    <xf numFmtId="0" fontId="3" fillId="0" borderId="0" xfId="2" applyFont="1" applyFill="1" applyAlignment="1" applyProtection="1">
      <protection hidden="1"/>
    </xf>
    <xf numFmtId="0" fontId="5" fillId="3" borderId="24" xfId="2" applyFont="1" applyFill="1" applyBorder="1" applyAlignment="1" applyProtection="1">
      <alignment horizontal="center" vertical="center" wrapText="1"/>
      <protection hidden="1"/>
    </xf>
    <xf numFmtId="0" fontId="5" fillId="3" borderId="25" xfId="2" applyFont="1" applyFill="1" applyBorder="1" applyAlignment="1" applyProtection="1">
      <alignment horizontal="center" vertical="center" wrapText="1"/>
      <protection hidden="1"/>
    </xf>
    <xf numFmtId="0" fontId="5" fillId="3" borderId="26" xfId="2" applyFont="1" applyFill="1" applyBorder="1" applyAlignment="1" applyProtection="1">
      <alignment horizontal="center" vertical="center" wrapText="1"/>
      <protection hidden="1"/>
    </xf>
    <xf numFmtId="0" fontId="5" fillId="3" borderId="27" xfId="2" applyFont="1" applyFill="1" applyBorder="1" applyAlignment="1" applyProtection="1">
      <alignment horizontal="center" vertical="center" wrapText="1"/>
      <protection hidden="1"/>
    </xf>
    <xf numFmtId="0" fontId="5" fillId="3" borderId="28" xfId="2" applyFont="1" applyFill="1" applyBorder="1" applyAlignment="1" applyProtection="1">
      <alignment horizontal="center" vertical="center" wrapText="1"/>
      <protection hidden="1"/>
    </xf>
    <xf numFmtId="0" fontId="7" fillId="3" borderId="25" xfId="2" applyFont="1" applyFill="1" applyBorder="1" applyAlignment="1" applyProtection="1">
      <alignment horizontal="center" vertical="center" wrapText="1"/>
      <protection hidden="1"/>
    </xf>
    <xf numFmtId="164" fontId="7" fillId="3" borderId="30" xfId="2" applyNumberFormat="1" applyFont="1" applyFill="1" applyBorder="1" applyAlignment="1" applyProtection="1">
      <alignment horizontal="center" vertical="center" wrapText="1"/>
      <protection hidden="1"/>
    </xf>
    <xf numFmtId="0" fontId="7" fillId="3" borderId="27" xfId="2" applyFont="1" applyFill="1" applyBorder="1" applyAlignment="1" applyProtection="1">
      <alignment horizontal="center" vertical="center" wrapText="1"/>
      <protection hidden="1"/>
    </xf>
    <xf numFmtId="0" fontId="7" fillId="3" borderId="18" xfId="2" applyFont="1" applyFill="1" applyBorder="1" applyAlignment="1" applyProtection="1">
      <alignment horizontal="center" vertical="center" wrapText="1"/>
      <protection hidden="1"/>
    </xf>
    <xf numFmtId="0" fontId="8" fillId="12" borderId="41" xfId="2" applyFont="1" applyFill="1" applyBorder="1" applyAlignment="1">
      <alignment horizontal="left" vertical="center" wrapText="1"/>
    </xf>
    <xf numFmtId="0" fontId="8" fillId="12" borderId="41" xfId="2" applyFont="1" applyFill="1" applyBorder="1" applyAlignment="1">
      <alignment horizontal="center" vertical="center" wrapText="1"/>
    </xf>
    <xf numFmtId="9" fontId="8" fillId="12" borderId="41" xfId="2" applyNumberFormat="1" applyFont="1" applyFill="1" applyBorder="1" applyAlignment="1">
      <alignment horizontal="center" vertical="center" wrapText="1"/>
    </xf>
    <xf numFmtId="9" fontId="8" fillId="5" borderId="67" xfId="1" applyFont="1" applyFill="1" applyBorder="1" applyAlignment="1" applyProtection="1">
      <alignment horizontal="right" vertical="center" wrapText="1"/>
      <protection hidden="1"/>
    </xf>
    <xf numFmtId="9" fontId="8" fillId="5" borderId="45" xfId="1" applyFont="1" applyFill="1" applyBorder="1" applyAlignment="1" applyProtection="1">
      <alignment horizontal="right" vertical="center" wrapText="1"/>
      <protection hidden="1"/>
    </xf>
    <xf numFmtId="9" fontId="8" fillId="13" borderId="5" xfId="1" applyFont="1" applyFill="1" applyBorder="1" applyAlignment="1" applyProtection="1">
      <alignment horizontal="center" vertical="center" wrapText="1"/>
      <protection hidden="1"/>
    </xf>
    <xf numFmtId="9" fontId="8" fillId="5" borderId="69" xfId="1" applyNumberFormat="1" applyFont="1" applyFill="1" applyBorder="1" applyAlignment="1" applyProtection="1">
      <alignment horizontal="center" vertical="center" wrapText="1"/>
      <protection hidden="1"/>
    </xf>
    <xf numFmtId="9" fontId="8" fillId="5" borderId="41" xfId="1" applyFont="1" applyFill="1" applyBorder="1" applyAlignment="1" applyProtection="1">
      <alignment horizontal="center" vertical="center" wrapText="1"/>
      <protection hidden="1"/>
    </xf>
    <xf numFmtId="9" fontId="8" fillId="5" borderId="43" xfId="1" applyFont="1" applyFill="1" applyBorder="1" applyAlignment="1" applyProtection="1">
      <alignment horizontal="center" vertical="center" wrapText="1"/>
      <protection hidden="1"/>
    </xf>
    <xf numFmtId="9" fontId="8" fillId="13" borderId="54" xfId="1" applyFont="1" applyFill="1" applyBorder="1" applyAlignment="1" applyProtection="1">
      <alignment horizontal="center" vertical="center" wrapText="1"/>
      <protection hidden="1"/>
    </xf>
    <xf numFmtId="9" fontId="8" fillId="5" borderId="68" xfId="1" applyFont="1" applyFill="1" applyBorder="1" applyAlignment="1" applyProtection="1">
      <alignment horizontal="right" vertical="center" wrapText="1"/>
      <protection hidden="1"/>
    </xf>
    <xf numFmtId="9" fontId="8" fillId="5" borderId="70" xfId="3" applyFont="1" applyFill="1" applyBorder="1" applyAlignment="1" applyProtection="1">
      <alignment horizontal="center" vertical="center" wrapText="1"/>
      <protection hidden="1"/>
    </xf>
    <xf numFmtId="9" fontId="8" fillId="5" borderId="67" xfId="1" applyNumberFormat="1" applyFont="1" applyFill="1" applyBorder="1" applyAlignment="1" applyProtection="1">
      <alignment horizontal="right" vertical="center" wrapText="1"/>
      <protection hidden="1"/>
    </xf>
    <xf numFmtId="9" fontId="8" fillId="5" borderId="52" xfId="1" applyFont="1" applyFill="1" applyBorder="1" applyAlignment="1" applyProtection="1">
      <alignment horizontal="center" vertical="center" wrapText="1"/>
      <protection hidden="1"/>
    </xf>
    <xf numFmtId="9" fontId="8" fillId="5" borderId="69" xfId="1" applyFont="1" applyFill="1" applyBorder="1" applyAlignment="1" applyProtection="1">
      <alignment horizontal="center" vertical="center" wrapText="1"/>
      <protection hidden="1"/>
    </xf>
    <xf numFmtId="9" fontId="8" fillId="5" borderId="71" xfId="1" applyFont="1" applyFill="1" applyBorder="1" applyAlignment="1" applyProtection="1">
      <alignment horizontal="center" vertical="center" wrapText="1"/>
      <protection hidden="1"/>
    </xf>
    <xf numFmtId="1" fontId="8" fillId="12" borderId="41" xfId="2" applyNumberFormat="1" applyFont="1" applyFill="1" applyBorder="1" applyAlignment="1">
      <alignment horizontal="center" vertical="center" wrapText="1"/>
    </xf>
    <xf numFmtId="9" fontId="8" fillId="5" borderId="53" xfId="1" applyFont="1" applyFill="1" applyBorder="1" applyAlignment="1" applyProtection="1">
      <alignment horizontal="center" vertical="center" wrapText="1"/>
      <protection hidden="1"/>
    </xf>
    <xf numFmtId="9" fontId="3" fillId="0" borderId="0" xfId="2" applyNumberFormat="1" applyFont="1" applyFill="1" applyAlignment="1" applyProtection="1">
      <protection hidden="1"/>
    </xf>
    <xf numFmtId="0" fontId="8" fillId="5" borderId="42" xfId="2" applyFont="1" applyFill="1" applyBorder="1" applyAlignment="1" applyProtection="1">
      <alignment horizontal="center" vertical="center" wrapText="1"/>
      <protection hidden="1"/>
    </xf>
    <xf numFmtId="0" fontId="8" fillId="5" borderId="45" xfId="2" applyFont="1" applyFill="1" applyBorder="1" applyAlignment="1" applyProtection="1">
      <alignment vertical="center" wrapText="1"/>
      <protection hidden="1"/>
    </xf>
    <xf numFmtId="9" fontId="8" fillId="5" borderId="54" xfId="1" applyFont="1" applyFill="1" applyBorder="1" applyAlignment="1" applyProtection="1">
      <alignment horizontal="center" vertical="center" wrapText="1"/>
      <protection hidden="1"/>
    </xf>
    <xf numFmtId="0" fontId="8" fillId="5" borderId="41" xfId="2" applyFont="1" applyFill="1" applyBorder="1" applyAlignment="1" applyProtection="1">
      <alignment vertical="center" wrapText="1"/>
      <protection hidden="1"/>
    </xf>
    <xf numFmtId="0" fontId="8" fillId="5" borderId="41" xfId="2" applyFont="1" applyFill="1" applyBorder="1" applyAlignment="1" applyProtection="1">
      <alignment horizontal="center" vertical="center" wrapText="1"/>
      <protection hidden="1"/>
    </xf>
    <xf numFmtId="9" fontId="8" fillId="5" borderId="43" xfId="3" applyFont="1" applyFill="1" applyBorder="1" applyAlignment="1" applyProtection="1">
      <alignment horizontal="center" vertical="center" wrapText="1"/>
      <protection hidden="1"/>
    </xf>
    <xf numFmtId="9" fontId="8" fillId="5" borderId="73" xfId="1" applyFont="1" applyFill="1" applyBorder="1" applyAlignment="1" applyProtection="1">
      <alignment horizontal="right" vertical="center" wrapText="1"/>
      <protection hidden="1"/>
    </xf>
    <xf numFmtId="9" fontId="8" fillId="5" borderId="36" xfId="1" applyFont="1" applyFill="1" applyBorder="1" applyAlignment="1" applyProtection="1">
      <alignment horizontal="right" vertical="center" wrapText="1"/>
      <protection hidden="1"/>
    </xf>
    <xf numFmtId="9" fontId="8" fillId="5" borderId="38" xfId="1" applyFont="1" applyFill="1" applyBorder="1" applyAlignment="1" applyProtection="1">
      <alignment horizontal="right" vertical="center" wrapText="1"/>
      <protection hidden="1"/>
    </xf>
    <xf numFmtId="9" fontId="8" fillId="13" borderId="51" xfId="1" applyFont="1" applyFill="1" applyBorder="1" applyAlignment="1" applyProtection="1">
      <alignment horizontal="right" vertical="center" wrapText="1"/>
      <protection hidden="1"/>
    </xf>
    <xf numFmtId="9" fontId="8" fillId="5" borderId="74" xfId="1" applyFont="1" applyFill="1" applyBorder="1" applyAlignment="1" applyProtection="1">
      <alignment horizontal="right" vertical="center" wrapText="1"/>
      <protection hidden="1"/>
    </xf>
    <xf numFmtId="9" fontId="8" fillId="5" borderId="5" xfId="1" applyFont="1" applyFill="1" applyBorder="1" applyAlignment="1" applyProtection="1">
      <alignment horizontal="right" vertical="center" wrapText="1"/>
      <protection hidden="1"/>
    </xf>
    <xf numFmtId="9" fontId="8" fillId="13" borderId="52" xfId="1" applyFont="1" applyFill="1" applyBorder="1" applyAlignment="1" applyProtection="1">
      <alignment horizontal="right" vertical="center" wrapText="1"/>
      <protection hidden="1"/>
    </xf>
    <xf numFmtId="0" fontId="8" fillId="14" borderId="75" xfId="2" applyFont="1" applyFill="1" applyBorder="1" applyAlignment="1" applyProtection="1">
      <alignment horizontal="center" vertical="center" wrapText="1"/>
      <protection hidden="1"/>
    </xf>
    <xf numFmtId="9" fontId="8" fillId="5" borderId="34" xfId="1" applyFont="1" applyFill="1" applyBorder="1" applyAlignment="1" applyProtection="1">
      <alignment horizontal="right" vertical="center" wrapText="1"/>
      <protection hidden="1"/>
    </xf>
    <xf numFmtId="9" fontId="8" fillId="5" borderId="35" xfId="1" applyFont="1" applyFill="1" applyBorder="1" applyAlignment="1" applyProtection="1">
      <alignment horizontal="right" vertical="center" wrapText="1"/>
      <protection hidden="1"/>
    </xf>
    <xf numFmtId="9" fontId="8" fillId="13" borderId="3" xfId="1" applyFont="1" applyFill="1" applyBorder="1" applyAlignment="1" applyProtection="1">
      <alignment horizontal="center" vertical="center" wrapText="1"/>
      <protection hidden="1"/>
    </xf>
    <xf numFmtId="9" fontId="8" fillId="5" borderId="37" xfId="1" applyFont="1" applyFill="1" applyBorder="1" applyAlignment="1" applyProtection="1">
      <alignment horizontal="right" vertical="center" wrapText="1"/>
      <protection hidden="1"/>
    </xf>
    <xf numFmtId="9" fontId="8" fillId="13" borderId="2" xfId="1" applyFont="1" applyFill="1" applyBorder="1" applyAlignment="1" applyProtection="1">
      <alignment horizontal="center" vertical="center" wrapText="1"/>
      <protection hidden="1"/>
    </xf>
    <xf numFmtId="9" fontId="8" fillId="5" borderId="46" xfId="1" applyFont="1" applyFill="1" applyBorder="1" applyAlignment="1" applyProtection="1">
      <alignment horizontal="right" vertical="center" wrapText="1"/>
      <protection hidden="1"/>
    </xf>
    <xf numFmtId="9" fontId="8" fillId="5" borderId="47" xfId="1" applyFont="1" applyFill="1" applyBorder="1" applyAlignment="1" applyProtection="1">
      <alignment horizontal="right" vertical="center" wrapText="1"/>
      <protection hidden="1"/>
    </xf>
    <xf numFmtId="9" fontId="8" fillId="5" borderId="4" xfId="1" applyFont="1" applyFill="1" applyBorder="1" applyAlignment="1" applyProtection="1">
      <alignment horizontal="center" vertical="center" wrapText="1"/>
      <protection hidden="1"/>
    </xf>
    <xf numFmtId="9" fontId="8" fillId="5" borderId="79" xfId="1" applyFont="1" applyFill="1" applyBorder="1" applyAlignment="1" applyProtection="1">
      <alignment horizontal="right" vertical="center" wrapText="1"/>
      <protection hidden="1"/>
    </xf>
    <xf numFmtId="9" fontId="8" fillId="5" borderId="2" xfId="1" applyFont="1" applyFill="1" applyBorder="1" applyAlignment="1" applyProtection="1">
      <alignment horizontal="center" vertical="center" wrapText="1"/>
      <protection hidden="1"/>
    </xf>
    <xf numFmtId="0" fontId="8" fillId="5" borderId="69" xfId="2" applyFont="1" applyFill="1" applyBorder="1" applyAlignment="1" applyProtection="1">
      <alignment horizontal="center" vertical="center" wrapText="1"/>
      <protection hidden="1"/>
    </xf>
    <xf numFmtId="9" fontId="8" fillId="15" borderId="2" xfId="1" applyFont="1" applyFill="1" applyBorder="1" applyAlignment="1" applyProtection="1">
      <alignment horizontal="center" vertical="center" wrapText="1"/>
      <protection hidden="1"/>
    </xf>
    <xf numFmtId="9" fontId="8" fillId="15" borderId="5" xfId="1" applyFont="1" applyFill="1" applyBorder="1" applyAlignment="1" applyProtection="1">
      <alignment horizontal="center" vertical="center" wrapText="1"/>
      <protection hidden="1"/>
    </xf>
    <xf numFmtId="9" fontId="8" fillId="15" borderId="81" xfId="1" applyFont="1" applyFill="1" applyBorder="1" applyAlignment="1" applyProtection="1">
      <alignment horizontal="center" vertical="center" wrapText="1"/>
      <protection hidden="1"/>
    </xf>
    <xf numFmtId="9" fontId="8" fillId="5" borderId="40" xfId="1" applyFont="1" applyFill="1" applyBorder="1" applyAlignment="1" applyProtection="1">
      <alignment horizontal="right" vertical="center" wrapText="1"/>
      <protection hidden="1"/>
    </xf>
    <xf numFmtId="9" fontId="8" fillId="5" borderId="41" xfId="1" applyFont="1" applyFill="1" applyBorder="1" applyAlignment="1" applyProtection="1">
      <alignment horizontal="right" vertical="center" wrapText="1"/>
      <protection hidden="1"/>
    </xf>
    <xf numFmtId="9" fontId="8" fillId="5" borderId="5" xfId="1" applyFont="1" applyFill="1" applyBorder="1" applyAlignment="1" applyProtection="1">
      <alignment horizontal="center" vertical="center" wrapText="1"/>
      <protection hidden="1"/>
    </xf>
    <xf numFmtId="9" fontId="8" fillId="5" borderId="83" xfId="1" applyFont="1" applyFill="1" applyBorder="1" applyAlignment="1" applyProtection="1">
      <alignment horizontal="right" vertical="center" wrapText="1"/>
      <protection hidden="1"/>
    </xf>
    <xf numFmtId="9" fontId="8" fillId="5" borderId="84" xfId="1" applyFont="1" applyFill="1" applyBorder="1" applyAlignment="1" applyProtection="1">
      <alignment horizontal="right" vertical="center" wrapText="1"/>
      <protection hidden="1"/>
    </xf>
    <xf numFmtId="9" fontId="8" fillId="5" borderId="42" xfId="1" applyFont="1" applyFill="1" applyBorder="1" applyAlignment="1" applyProtection="1">
      <alignment horizontal="right" vertical="center" wrapText="1"/>
      <protection hidden="1"/>
    </xf>
    <xf numFmtId="9" fontId="8" fillId="5" borderId="51" xfId="1" applyFont="1" applyFill="1" applyBorder="1" applyAlignment="1" applyProtection="1">
      <alignment horizontal="center" vertical="center" wrapText="1"/>
      <protection hidden="1"/>
    </xf>
    <xf numFmtId="9" fontId="8" fillId="5" borderId="86" xfId="1" applyFont="1" applyFill="1" applyBorder="1" applyAlignment="1" applyProtection="1">
      <alignment horizontal="right" vertical="center" wrapText="1"/>
      <protection hidden="1"/>
    </xf>
    <xf numFmtId="9" fontId="8" fillId="5" borderId="87" xfId="1" applyFont="1" applyFill="1" applyBorder="1" applyAlignment="1" applyProtection="1">
      <alignment horizontal="right" vertical="center" wrapText="1"/>
      <protection hidden="1"/>
    </xf>
    <xf numFmtId="0" fontId="4" fillId="5" borderId="41" xfId="2" applyFont="1" applyFill="1" applyBorder="1" applyAlignment="1" applyProtection="1">
      <alignment horizontal="center" vertical="center" wrapText="1"/>
      <protection hidden="1"/>
    </xf>
    <xf numFmtId="0" fontId="4" fillId="12" borderId="41" xfId="2" applyFont="1" applyFill="1" applyBorder="1" applyAlignment="1">
      <alignment horizontal="center" vertical="center" wrapText="1"/>
    </xf>
    <xf numFmtId="9" fontId="8" fillId="15" borderId="3" xfId="1" applyFont="1" applyFill="1" applyBorder="1" applyAlignment="1" applyProtection="1">
      <alignment horizontal="center" vertical="center" wrapText="1"/>
      <protection hidden="1"/>
    </xf>
    <xf numFmtId="9" fontId="8" fillId="5" borderId="3" xfId="1" applyFont="1" applyFill="1" applyBorder="1" applyAlignment="1" applyProtection="1">
      <alignment horizontal="center" vertical="center" wrapText="1"/>
      <protection hidden="1"/>
    </xf>
    <xf numFmtId="9" fontId="8" fillId="5" borderId="43" xfId="1" applyFont="1" applyFill="1" applyBorder="1" applyAlignment="1" applyProtection="1">
      <alignment horizontal="right" vertical="center" wrapText="1"/>
      <protection hidden="1"/>
    </xf>
    <xf numFmtId="9" fontId="8" fillId="15" borderId="24" xfId="1" applyFont="1" applyFill="1" applyBorder="1" applyAlignment="1" applyProtection="1">
      <alignment horizontal="center" vertical="center" wrapText="1"/>
      <protection hidden="1"/>
    </xf>
    <xf numFmtId="9" fontId="8" fillId="5" borderId="88" xfId="1" applyFont="1" applyFill="1" applyBorder="1" applyAlignment="1" applyProtection="1">
      <alignment horizontal="right" vertical="center" wrapText="1"/>
      <protection hidden="1"/>
    </xf>
    <xf numFmtId="9" fontId="8" fillId="5" borderId="0" xfId="1" applyFont="1" applyFill="1" applyBorder="1" applyAlignment="1" applyProtection="1">
      <alignment horizontal="center" vertical="center" wrapText="1"/>
      <protection hidden="1"/>
    </xf>
    <xf numFmtId="10" fontId="8" fillId="12" borderId="41" xfId="2" applyNumberFormat="1" applyFont="1" applyFill="1" applyBorder="1" applyAlignment="1">
      <alignment horizontal="center" vertical="center" wrapText="1"/>
    </xf>
    <xf numFmtId="9" fontId="8" fillId="5" borderId="35" xfId="1" quotePrefix="1" applyFont="1" applyFill="1" applyBorder="1" applyAlignment="1" applyProtection="1">
      <alignment horizontal="right" vertical="center" wrapText="1"/>
      <protection hidden="1"/>
    </xf>
    <xf numFmtId="9" fontId="8" fillId="15" borderId="1" xfId="1" applyFont="1" applyFill="1" applyBorder="1" applyAlignment="1" applyProtection="1">
      <alignment horizontal="center" vertical="center" wrapText="1"/>
      <protection hidden="1"/>
    </xf>
    <xf numFmtId="9" fontId="8" fillId="5" borderId="37" xfId="1" quotePrefix="1" applyFont="1" applyFill="1" applyBorder="1" applyAlignment="1" applyProtection="1">
      <alignment horizontal="right" vertical="center" wrapText="1"/>
      <protection hidden="1"/>
    </xf>
    <xf numFmtId="9" fontId="8" fillId="5" borderId="76" xfId="1" quotePrefix="1" applyFont="1" applyFill="1" applyBorder="1" applyAlignment="1" applyProtection="1">
      <alignment horizontal="right" vertical="center" wrapText="1"/>
      <protection hidden="1"/>
    </xf>
    <xf numFmtId="9" fontId="8" fillId="5" borderId="41" xfId="1" quotePrefix="1" applyFont="1" applyFill="1" applyBorder="1" applyAlignment="1" applyProtection="1">
      <alignment horizontal="right" vertical="center" wrapText="1"/>
      <protection hidden="1"/>
    </xf>
    <xf numFmtId="9" fontId="8" fillId="5" borderId="43" xfId="1" quotePrefix="1" applyFont="1" applyFill="1" applyBorder="1" applyAlignment="1" applyProtection="1">
      <alignment horizontal="right" vertical="center" wrapText="1"/>
      <protection hidden="1"/>
    </xf>
    <xf numFmtId="9" fontId="8" fillId="5" borderId="75" xfId="1" quotePrefix="1" applyFont="1" applyFill="1" applyBorder="1" applyAlignment="1" applyProtection="1">
      <alignment horizontal="right" vertical="center" wrapText="1"/>
      <protection hidden="1"/>
    </xf>
    <xf numFmtId="10" fontId="8" fillId="5" borderId="83" xfId="1" applyNumberFormat="1" applyFont="1" applyFill="1" applyBorder="1" applyAlignment="1" applyProtection="1">
      <alignment horizontal="right" vertical="center" wrapText="1"/>
      <protection hidden="1"/>
    </xf>
    <xf numFmtId="9" fontId="8" fillId="5" borderId="84" xfId="1" quotePrefix="1" applyFont="1" applyFill="1" applyBorder="1" applyAlignment="1" applyProtection="1">
      <alignment horizontal="right" vertical="center" wrapText="1"/>
      <protection hidden="1"/>
    </xf>
    <xf numFmtId="9" fontId="8" fillId="5" borderId="88" xfId="1" quotePrefix="1" applyFont="1" applyFill="1" applyBorder="1" applyAlignment="1" applyProtection="1">
      <alignment horizontal="right" vertical="center" wrapText="1"/>
      <protection hidden="1"/>
    </xf>
    <xf numFmtId="9" fontId="8" fillId="5" borderId="85" xfId="1" quotePrefix="1" applyFont="1" applyFill="1" applyBorder="1" applyAlignment="1" applyProtection="1">
      <alignment horizontal="right" vertical="center" wrapText="1"/>
      <protection hidden="1"/>
    </xf>
    <xf numFmtId="0" fontId="4" fillId="16" borderId="41" xfId="2" applyFont="1" applyFill="1" applyBorder="1" applyAlignment="1" applyProtection="1">
      <alignment horizontal="center" vertical="center" wrapText="1"/>
      <protection hidden="1"/>
    </xf>
    <xf numFmtId="0" fontId="8" fillId="5" borderId="41" xfId="2" applyFont="1" applyFill="1" applyBorder="1" applyAlignment="1" applyProtection="1">
      <alignment horizontal="center" vertical="center" wrapText="1"/>
    </xf>
    <xf numFmtId="9" fontId="8" fillId="5" borderId="41" xfId="2" applyNumberFormat="1" applyFont="1" applyFill="1" applyBorder="1" applyAlignment="1" applyProtection="1">
      <alignment horizontal="center" vertical="center" wrapText="1"/>
      <protection hidden="1"/>
    </xf>
    <xf numFmtId="164" fontId="8" fillId="5" borderId="43" xfId="2" applyNumberFormat="1" applyFont="1" applyFill="1" applyBorder="1" applyAlignment="1" applyProtection="1">
      <alignment horizontal="center" vertical="center" wrapText="1"/>
      <protection hidden="1"/>
    </xf>
    <xf numFmtId="9" fontId="8" fillId="5" borderId="38" xfId="1" applyFont="1" applyFill="1" applyBorder="1" applyAlignment="1" applyProtection="1">
      <alignment horizontal="center" vertical="center" wrapText="1"/>
      <protection hidden="1"/>
    </xf>
    <xf numFmtId="9" fontId="8" fillId="15" borderId="4" xfId="1" applyFont="1" applyFill="1" applyBorder="1" applyAlignment="1" applyProtection="1">
      <alignment horizontal="center" vertical="center" wrapText="1"/>
      <protection hidden="1"/>
    </xf>
    <xf numFmtId="9" fontId="4" fillId="5" borderId="34" xfId="1" applyFont="1" applyFill="1" applyBorder="1" applyAlignment="1" applyProtection="1">
      <alignment horizontal="right" vertical="center" wrapText="1"/>
      <protection hidden="1"/>
    </xf>
    <xf numFmtId="9" fontId="4" fillId="5" borderId="41" xfId="2" applyNumberFormat="1" applyFont="1" applyFill="1" applyBorder="1" applyAlignment="1" applyProtection="1">
      <alignment horizontal="center" vertical="center" wrapText="1"/>
      <protection hidden="1"/>
    </xf>
    <xf numFmtId="10" fontId="8" fillId="5" borderId="41" xfId="2" applyNumberFormat="1" applyFont="1" applyFill="1" applyBorder="1" applyAlignment="1" applyProtection="1">
      <alignment horizontal="center" vertical="center" wrapText="1"/>
      <protection hidden="1"/>
    </xf>
    <xf numFmtId="9" fontId="4" fillId="5" borderId="35" xfId="1" applyFont="1" applyFill="1" applyBorder="1" applyAlignment="1" applyProtection="1">
      <alignment horizontal="right" vertical="center" wrapText="1"/>
      <protection hidden="1"/>
    </xf>
    <xf numFmtId="9" fontId="4" fillId="15" borderId="4" xfId="1" applyFont="1" applyFill="1" applyBorder="1" applyAlignment="1" applyProtection="1">
      <alignment horizontal="center" vertical="center" wrapText="1"/>
      <protection hidden="1"/>
    </xf>
    <xf numFmtId="9" fontId="4" fillId="5" borderId="37" xfId="1" applyFont="1" applyFill="1" applyBorder="1" applyAlignment="1" applyProtection="1">
      <alignment horizontal="right" vertical="center" wrapText="1"/>
      <protection hidden="1"/>
    </xf>
    <xf numFmtId="9" fontId="4" fillId="15" borderId="2" xfId="1" applyFont="1" applyFill="1" applyBorder="1" applyAlignment="1" applyProtection="1">
      <alignment horizontal="center" vertical="center" wrapText="1"/>
      <protection hidden="1"/>
    </xf>
    <xf numFmtId="9" fontId="4" fillId="5" borderId="40" xfId="1" applyFont="1" applyFill="1" applyBorder="1" applyAlignment="1" applyProtection="1">
      <alignment horizontal="right" vertical="center" wrapText="1"/>
      <protection hidden="1"/>
    </xf>
    <xf numFmtId="9" fontId="4" fillId="5" borderId="41" xfId="1" applyFont="1" applyFill="1" applyBorder="1" applyAlignment="1" applyProtection="1">
      <alignment horizontal="right" vertical="center" wrapText="1"/>
      <protection hidden="1"/>
    </xf>
    <xf numFmtId="9" fontId="4" fillId="5" borderId="4" xfId="1" applyFont="1" applyFill="1" applyBorder="1" applyAlignment="1" applyProtection="1">
      <alignment vertical="center" wrapText="1"/>
      <protection hidden="1"/>
    </xf>
    <xf numFmtId="9" fontId="4" fillId="5" borderId="43" xfId="1" applyFont="1" applyFill="1" applyBorder="1" applyAlignment="1" applyProtection="1">
      <alignment horizontal="right" vertical="center" wrapText="1"/>
      <protection hidden="1"/>
    </xf>
    <xf numFmtId="9" fontId="4" fillId="5" borderId="4" xfId="1" applyFont="1" applyFill="1" applyBorder="1" applyAlignment="1" applyProtection="1">
      <alignment horizontal="center" vertical="center" wrapText="1"/>
      <protection hidden="1"/>
    </xf>
    <xf numFmtId="9" fontId="4" fillId="5" borderId="71" xfId="1" applyFont="1" applyFill="1" applyBorder="1" applyAlignment="1" applyProtection="1">
      <alignment horizontal="center" vertical="center" wrapText="1"/>
      <protection hidden="1"/>
    </xf>
    <xf numFmtId="9" fontId="4" fillId="5" borderId="0" xfId="1" applyFont="1" applyFill="1" applyBorder="1" applyAlignment="1" applyProtection="1">
      <alignment vertical="center" wrapText="1"/>
      <protection hidden="1"/>
    </xf>
    <xf numFmtId="9" fontId="4" fillId="5" borderId="0" xfId="1" applyFont="1" applyFill="1" applyBorder="1" applyAlignment="1" applyProtection="1">
      <alignment horizontal="center" vertical="center" wrapText="1"/>
      <protection hidden="1"/>
    </xf>
    <xf numFmtId="9" fontId="4" fillId="5" borderId="46" xfId="1" applyFont="1" applyFill="1" applyBorder="1" applyAlignment="1" applyProtection="1">
      <alignment horizontal="right" vertical="center" wrapText="1"/>
      <protection hidden="1"/>
    </xf>
    <xf numFmtId="9" fontId="4" fillId="5" borderId="47" xfId="1" applyFont="1" applyFill="1" applyBorder="1" applyAlignment="1" applyProtection="1">
      <alignment horizontal="right" vertical="center" wrapText="1"/>
      <protection hidden="1"/>
    </xf>
    <xf numFmtId="9" fontId="4" fillId="5" borderId="24" xfId="1" applyFont="1" applyFill="1" applyBorder="1" applyAlignment="1" applyProtection="1">
      <alignment vertical="center" wrapText="1"/>
      <protection hidden="1"/>
    </xf>
    <xf numFmtId="9" fontId="4" fillId="5" borderId="83" xfId="1" applyFont="1" applyFill="1" applyBorder="1" applyAlignment="1" applyProtection="1">
      <alignment horizontal="right" vertical="center" wrapText="1"/>
      <protection hidden="1"/>
    </xf>
    <xf numFmtId="9" fontId="4" fillId="5" borderId="84" xfId="1" applyFont="1" applyFill="1" applyBorder="1" applyAlignment="1" applyProtection="1">
      <alignment horizontal="right" vertical="center" wrapText="1"/>
      <protection hidden="1"/>
    </xf>
    <xf numFmtId="9" fontId="4" fillId="5" borderId="88" xfId="1" applyFont="1" applyFill="1" applyBorder="1" applyAlignment="1" applyProtection="1">
      <alignment horizontal="right" vertical="center" wrapText="1"/>
      <protection hidden="1"/>
    </xf>
    <xf numFmtId="9" fontId="4" fillId="5" borderId="24" xfId="1" applyFont="1" applyFill="1" applyBorder="1" applyAlignment="1" applyProtection="1">
      <alignment horizontal="center" vertical="center" wrapText="1"/>
      <protection hidden="1"/>
    </xf>
    <xf numFmtId="9" fontId="24" fillId="5" borderId="41" xfId="2" applyNumberFormat="1" applyFont="1" applyFill="1" applyBorder="1" applyAlignment="1" applyProtection="1">
      <alignment horizontal="center" vertical="center" wrapText="1"/>
      <protection hidden="1"/>
    </xf>
    <xf numFmtId="9" fontId="4" fillId="5" borderId="67" xfId="1" applyFont="1" applyFill="1" applyBorder="1" applyAlignment="1" applyProtection="1">
      <alignment horizontal="right" vertical="center" wrapText="1"/>
      <protection hidden="1"/>
    </xf>
    <xf numFmtId="9" fontId="4" fillId="5" borderId="45" xfId="1" applyFont="1" applyFill="1" applyBorder="1" applyAlignment="1" applyProtection="1">
      <alignment horizontal="right" vertical="center" wrapText="1"/>
      <protection hidden="1"/>
    </xf>
    <xf numFmtId="9" fontId="4" fillId="15" borderId="89" xfId="1" applyFont="1" applyFill="1" applyBorder="1" applyAlignment="1" applyProtection="1">
      <alignment horizontal="center" vertical="center" wrapText="1"/>
      <protection hidden="1"/>
    </xf>
    <xf numFmtId="9" fontId="4" fillId="15" borderId="24" xfId="1" applyFont="1" applyFill="1" applyBorder="1" applyAlignment="1" applyProtection="1">
      <alignment horizontal="center" vertical="center" wrapText="1"/>
      <protection hidden="1"/>
    </xf>
    <xf numFmtId="0" fontId="24" fillId="5" borderId="41" xfId="2" applyFont="1" applyFill="1" applyBorder="1" applyAlignment="1" applyProtection="1">
      <alignment horizontal="center" vertical="center" wrapText="1"/>
      <protection hidden="1"/>
    </xf>
    <xf numFmtId="0" fontId="4" fillId="5" borderId="84" xfId="2" applyFont="1" applyFill="1" applyBorder="1" applyAlignment="1" applyProtection="1">
      <alignment horizontal="center" vertical="center" wrapText="1"/>
      <protection hidden="1"/>
    </xf>
    <xf numFmtId="0" fontId="8" fillId="5" borderId="84" xfId="2" applyFont="1" applyFill="1" applyBorder="1" applyAlignment="1" applyProtection="1">
      <alignment horizontal="center" vertical="center" wrapText="1"/>
      <protection hidden="1"/>
    </xf>
    <xf numFmtId="9" fontId="24" fillId="5" borderId="84" xfId="2" applyNumberFormat="1" applyFont="1" applyFill="1" applyBorder="1" applyAlignment="1" applyProtection="1">
      <alignment horizontal="center" vertical="center" wrapText="1"/>
      <protection hidden="1"/>
    </xf>
    <xf numFmtId="9" fontId="4" fillId="5" borderId="86" xfId="1" applyFont="1" applyFill="1" applyBorder="1" applyAlignment="1" applyProtection="1">
      <alignment horizontal="right" vertical="center" wrapText="1"/>
      <protection hidden="1"/>
    </xf>
    <xf numFmtId="9" fontId="4" fillId="5" borderId="42" xfId="1" applyFont="1" applyFill="1" applyBorder="1" applyAlignment="1" applyProtection="1">
      <alignment horizontal="right" vertical="center" wrapText="1"/>
      <protection hidden="1"/>
    </xf>
    <xf numFmtId="0" fontId="8" fillId="6" borderId="35" xfId="2" applyFont="1" applyFill="1" applyBorder="1" applyAlignment="1" applyProtection="1">
      <alignment horizontal="center" vertical="center" wrapText="1"/>
      <protection hidden="1"/>
    </xf>
    <xf numFmtId="0" fontId="3" fillId="6" borderId="35" xfId="2" applyFont="1" applyFill="1" applyBorder="1" applyAlignment="1" applyProtection="1">
      <alignment horizontal="center" vertical="center" wrapText="1"/>
      <protection hidden="1"/>
    </xf>
    <xf numFmtId="9" fontId="8" fillId="6" borderId="35" xfId="3" applyFont="1" applyFill="1" applyBorder="1" applyAlignment="1" applyProtection="1">
      <alignment horizontal="center" vertical="center" wrapText="1"/>
      <protection hidden="1"/>
    </xf>
    <xf numFmtId="9" fontId="8" fillId="6" borderId="90" xfId="1" applyFont="1" applyFill="1" applyBorder="1" applyAlignment="1" applyProtection="1">
      <alignment horizontal="center" vertical="center" wrapText="1"/>
      <protection hidden="1"/>
    </xf>
    <xf numFmtId="9" fontId="8" fillId="6" borderId="35" xfId="1" applyFont="1" applyFill="1" applyBorder="1" applyAlignment="1" applyProtection="1">
      <alignment horizontal="center" vertical="center" wrapText="1"/>
      <protection hidden="1"/>
    </xf>
    <xf numFmtId="9" fontId="8" fillId="18" borderId="4" xfId="1" applyFont="1" applyFill="1" applyBorder="1" applyAlignment="1" applyProtection="1">
      <alignment horizontal="center" vertical="center" wrapText="1"/>
      <protection hidden="1"/>
    </xf>
    <xf numFmtId="9" fontId="8" fillId="6" borderId="34" xfId="1" applyFont="1" applyFill="1" applyBorder="1" applyAlignment="1" applyProtection="1">
      <alignment horizontal="right" vertical="center" wrapText="1"/>
      <protection hidden="1"/>
    </xf>
    <xf numFmtId="9" fontId="8" fillId="6" borderId="35" xfId="1" applyFont="1" applyFill="1" applyBorder="1" applyAlignment="1" applyProtection="1">
      <alignment horizontal="right" vertical="center" wrapText="1"/>
      <protection hidden="1"/>
    </xf>
    <xf numFmtId="9" fontId="8" fillId="6" borderId="37" xfId="1" applyFont="1" applyFill="1" applyBorder="1" applyAlignment="1" applyProtection="1">
      <alignment horizontal="right" vertical="center" wrapText="1"/>
      <protection hidden="1"/>
    </xf>
    <xf numFmtId="9" fontId="8" fillId="18" borderId="3" xfId="1" applyFont="1" applyFill="1" applyBorder="1" applyAlignment="1" applyProtection="1">
      <alignment horizontal="center" vertical="center" wrapText="1"/>
      <protection hidden="1"/>
    </xf>
    <xf numFmtId="9" fontId="8" fillId="18" borderId="2" xfId="1" applyFont="1" applyFill="1" applyBorder="1" applyAlignment="1" applyProtection="1">
      <alignment horizontal="center" vertical="center" wrapText="1"/>
      <protection hidden="1"/>
    </xf>
    <xf numFmtId="9" fontId="8" fillId="6" borderId="40" xfId="3" applyFont="1" applyFill="1" applyBorder="1" applyAlignment="1" applyProtection="1">
      <alignment horizontal="center" vertical="center" wrapText="1"/>
      <protection hidden="1"/>
    </xf>
    <xf numFmtId="0" fontId="8" fillId="6" borderId="41" xfId="2" applyFont="1" applyFill="1" applyBorder="1" applyAlignment="1" applyProtection="1">
      <alignment horizontal="center" vertical="center" wrapText="1"/>
      <protection hidden="1"/>
    </xf>
    <xf numFmtId="0" fontId="3" fillId="6" borderId="41" xfId="2" applyFont="1" applyFill="1" applyBorder="1" applyAlignment="1" applyProtection="1">
      <alignment horizontal="center" vertical="center" wrapText="1"/>
      <protection hidden="1"/>
    </xf>
    <xf numFmtId="9" fontId="8" fillId="6" borderId="41" xfId="3" applyFont="1" applyFill="1" applyBorder="1" applyAlignment="1" applyProtection="1">
      <alignment horizontal="center" vertical="center" wrapText="1"/>
      <protection hidden="1"/>
    </xf>
    <xf numFmtId="9" fontId="8" fillId="6" borderId="69" xfId="1" applyFont="1" applyFill="1" applyBorder="1" applyAlignment="1" applyProtection="1">
      <alignment horizontal="center" vertical="center" wrapText="1"/>
      <protection hidden="1"/>
    </xf>
    <xf numFmtId="9" fontId="8" fillId="6" borderId="41" xfId="1" applyFont="1" applyFill="1" applyBorder="1" applyAlignment="1" applyProtection="1">
      <alignment horizontal="center" vertical="center" wrapText="1"/>
      <protection hidden="1"/>
    </xf>
    <xf numFmtId="9" fontId="8" fillId="6" borderId="4" xfId="1" applyFont="1" applyFill="1" applyBorder="1" applyAlignment="1" applyProtection="1">
      <alignment horizontal="center" vertical="center" wrapText="1"/>
      <protection hidden="1"/>
    </xf>
    <xf numFmtId="9" fontId="8" fillId="6" borderId="40" xfId="1" applyFont="1" applyFill="1" applyBorder="1" applyAlignment="1" applyProtection="1">
      <alignment horizontal="right" vertical="center" wrapText="1"/>
      <protection hidden="1"/>
    </xf>
    <xf numFmtId="9" fontId="8" fillId="6" borderId="41" xfId="1" applyFont="1" applyFill="1" applyBorder="1" applyAlignment="1" applyProtection="1">
      <alignment horizontal="right" vertical="center" wrapText="1"/>
      <protection hidden="1"/>
    </xf>
    <xf numFmtId="9" fontId="8" fillId="6" borderId="43" xfId="1" applyFont="1" applyFill="1" applyBorder="1" applyAlignment="1" applyProtection="1">
      <alignment horizontal="right" vertical="center" wrapText="1"/>
      <protection hidden="1"/>
    </xf>
    <xf numFmtId="9" fontId="8" fillId="6" borderId="71" xfId="1" applyFont="1" applyFill="1" applyBorder="1" applyAlignment="1" applyProtection="1">
      <alignment horizontal="center" vertical="center" wrapText="1"/>
      <protection hidden="1"/>
    </xf>
    <xf numFmtId="9" fontId="8" fillId="6" borderId="91" xfId="3" applyFont="1" applyFill="1" applyBorder="1" applyAlignment="1" applyProtection="1">
      <alignment horizontal="center" vertical="center" wrapText="1"/>
      <protection hidden="1"/>
    </xf>
    <xf numFmtId="9" fontId="8" fillId="6" borderId="0" xfId="1" applyFont="1" applyFill="1" applyBorder="1" applyAlignment="1" applyProtection="1">
      <alignment horizontal="center" vertical="center" wrapText="1"/>
      <protection hidden="1"/>
    </xf>
    <xf numFmtId="9" fontId="8" fillId="6" borderId="24" xfId="1" applyFont="1" applyFill="1" applyBorder="1" applyAlignment="1" applyProtection="1">
      <alignment horizontal="center" vertical="center" wrapText="1"/>
      <protection hidden="1"/>
    </xf>
    <xf numFmtId="9" fontId="8" fillId="18" borderId="24" xfId="1" applyFont="1" applyFill="1" applyBorder="1" applyAlignment="1" applyProtection="1">
      <alignment horizontal="center" vertical="center" wrapText="1"/>
      <protection hidden="1"/>
    </xf>
    <xf numFmtId="0" fontId="8" fillId="6" borderId="47" xfId="2" applyFont="1" applyFill="1" applyBorder="1" applyAlignment="1" applyProtection="1">
      <alignment horizontal="center" vertical="center" wrapText="1"/>
      <protection hidden="1"/>
    </xf>
    <xf numFmtId="0" fontId="3" fillId="6" borderId="47" xfId="2" applyFont="1" applyFill="1" applyBorder="1" applyAlignment="1" applyProtection="1">
      <alignment horizontal="center" vertical="center" wrapText="1"/>
      <protection hidden="1"/>
    </xf>
    <xf numFmtId="9" fontId="8" fillId="6" borderId="47" xfId="2" applyNumberFormat="1" applyFont="1" applyFill="1" applyBorder="1" applyAlignment="1" applyProtection="1">
      <alignment horizontal="center" vertical="center" wrapText="1"/>
      <protection hidden="1"/>
    </xf>
    <xf numFmtId="9" fontId="8" fillId="6" borderId="101" xfId="1" applyFont="1" applyFill="1" applyBorder="1" applyAlignment="1" applyProtection="1">
      <alignment horizontal="right" vertical="center" wrapText="1"/>
      <protection hidden="1"/>
    </xf>
    <xf numFmtId="9" fontId="8" fillId="6" borderId="47" xfId="1" applyFont="1" applyFill="1" applyBorder="1" applyAlignment="1" applyProtection="1">
      <alignment horizontal="right" vertical="center" wrapText="1"/>
      <protection hidden="1"/>
    </xf>
    <xf numFmtId="9" fontId="8" fillId="6" borderId="83" xfId="1" applyFont="1" applyFill="1" applyBorder="1" applyAlignment="1" applyProtection="1">
      <alignment horizontal="right" vertical="center" wrapText="1"/>
      <protection hidden="1"/>
    </xf>
    <xf numFmtId="9" fontId="8" fillId="6" borderId="84" xfId="1" applyFont="1" applyFill="1" applyBorder="1" applyAlignment="1" applyProtection="1">
      <alignment horizontal="right" vertical="center" wrapText="1"/>
      <protection hidden="1"/>
    </xf>
    <xf numFmtId="9" fontId="8" fillId="6" borderId="88" xfId="1" applyFont="1" applyFill="1" applyBorder="1" applyAlignment="1" applyProtection="1">
      <alignment horizontal="right" vertical="center" wrapText="1"/>
      <protection hidden="1"/>
    </xf>
    <xf numFmtId="0" fontId="8" fillId="21" borderId="103" xfId="2" applyFont="1" applyFill="1" applyBorder="1" applyAlignment="1" applyProtection="1">
      <alignment horizontal="center" vertical="center" wrapText="1"/>
      <protection hidden="1"/>
    </xf>
    <xf numFmtId="9" fontId="8" fillId="7" borderId="102" xfId="2" applyNumberFormat="1" applyFont="1" applyFill="1" applyBorder="1" applyAlignment="1" applyProtection="1">
      <alignment horizontal="center" vertical="center" wrapText="1"/>
      <protection hidden="1"/>
    </xf>
    <xf numFmtId="9" fontId="8" fillId="21" borderId="67" xfId="1" applyFont="1" applyFill="1" applyBorder="1" applyAlignment="1" applyProtection="1">
      <alignment horizontal="right" vertical="center" wrapText="1"/>
      <protection hidden="1"/>
    </xf>
    <xf numFmtId="9" fontId="8" fillId="21" borderId="45" xfId="1" applyFont="1" applyFill="1" applyBorder="1" applyAlignment="1" applyProtection="1">
      <alignment horizontal="right" vertical="center" wrapText="1"/>
      <protection hidden="1"/>
    </xf>
    <xf numFmtId="9" fontId="8" fillId="22" borderId="4" xfId="1" applyFont="1" applyFill="1" applyBorder="1" applyAlignment="1" applyProtection="1">
      <alignment horizontal="center" vertical="center" wrapText="1"/>
      <protection hidden="1"/>
    </xf>
    <xf numFmtId="9" fontId="8" fillId="21" borderId="34" xfId="1" applyFont="1" applyFill="1" applyBorder="1" applyAlignment="1" applyProtection="1">
      <alignment horizontal="right" vertical="center" wrapText="1"/>
      <protection hidden="1"/>
    </xf>
    <xf numFmtId="9" fontId="8" fillId="21" borderId="35" xfId="1" applyFont="1" applyFill="1" applyBorder="1" applyAlignment="1" applyProtection="1">
      <alignment horizontal="right" vertical="center" wrapText="1"/>
      <protection hidden="1"/>
    </xf>
    <xf numFmtId="9" fontId="8" fillId="21" borderId="37" xfId="1" applyFont="1" applyFill="1" applyBorder="1" applyAlignment="1" applyProtection="1">
      <alignment horizontal="right" vertical="center" wrapText="1"/>
      <protection hidden="1"/>
    </xf>
    <xf numFmtId="9" fontId="8" fillId="22" borderId="2" xfId="1" applyFont="1" applyFill="1" applyBorder="1" applyAlignment="1" applyProtection="1">
      <alignment horizontal="center" vertical="center" wrapText="1"/>
      <protection hidden="1"/>
    </xf>
    <xf numFmtId="9" fontId="8" fillId="21" borderId="98" xfId="3" applyFont="1" applyFill="1" applyBorder="1" applyAlignment="1" applyProtection="1">
      <alignment horizontal="center" vertical="center" wrapText="1"/>
      <protection hidden="1"/>
    </xf>
    <xf numFmtId="0" fontId="8" fillId="7" borderId="105" xfId="2" applyFont="1" applyFill="1" applyBorder="1" applyAlignment="1" applyProtection="1">
      <alignment horizontal="center" vertical="center" wrapText="1"/>
      <protection hidden="1"/>
    </xf>
    <xf numFmtId="0" fontId="8" fillId="7" borderId="106" xfId="2" applyFont="1" applyFill="1" applyBorder="1" applyAlignment="1" applyProtection="1">
      <alignment horizontal="center" vertical="center" wrapText="1"/>
      <protection hidden="1"/>
    </xf>
    <xf numFmtId="9" fontId="8" fillId="7" borderId="107" xfId="2" applyNumberFormat="1" applyFont="1" applyFill="1" applyBorder="1" applyAlignment="1" applyProtection="1">
      <alignment horizontal="center" vertical="center" wrapText="1"/>
      <protection hidden="1"/>
    </xf>
    <xf numFmtId="9" fontId="8" fillId="21" borderId="40" xfId="1" applyFont="1" applyFill="1" applyBorder="1" applyAlignment="1" applyProtection="1">
      <alignment horizontal="right" vertical="center" wrapText="1"/>
      <protection hidden="1"/>
    </xf>
    <xf numFmtId="9" fontId="8" fillId="21" borderId="41" xfId="1" applyFont="1" applyFill="1" applyBorder="1" applyAlignment="1" applyProtection="1">
      <alignment horizontal="right" vertical="center" wrapText="1"/>
      <protection hidden="1"/>
    </xf>
    <xf numFmtId="9" fontId="8" fillId="21" borderId="4" xfId="1" applyFont="1" applyFill="1" applyBorder="1" applyAlignment="1" applyProtection="1">
      <alignment horizontal="center" vertical="center" wrapText="1"/>
      <protection hidden="1"/>
    </xf>
    <xf numFmtId="9" fontId="8" fillId="21" borderId="43" xfId="1" applyFont="1" applyFill="1" applyBorder="1" applyAlignment="1" applyProtection="1">
      <alignment horizontal="right" vertical="center" wrapText="1"/>
      <protection hidden="1"/>
    </xf>
    <xf numFmtId="9" fontId="8" fillId="21" borderId="71" xfId="1" applyFont="1" applyFill="1" applyBorder="1" applyAlignment="1" applyProtection="1">
      <alignment horizontal="center" vertical="center" wrapText="1"/>
      <protection hidden="1"/>
    </xf>
    <xf numFmtId="0" fontId="8" fillId="7" borderId="99" xfId="2" applyFont="1" applyFill="1" applyBorder="1" applyAlignment="1" applyProtection="1">
      <alignment horizontal="center" vertical="center" wrapText="1"/>
      <protection hidden="1"/>
    </xf>
    <xf numFmtId="9" fontId="8" fillId="21" borderId="83" xfId="1" applyFont="1" applyFill="1" applyBorder="1" applyAlignment="1" applyProtection="1">
      <alignment horizontal="right" vertical="center" wrapText="1"/>
      <protection hidden="1"/>
    </xf>
    <xf numFmtId="9" fontId="8" fillId="21" borderId="84" xfId="1" applyFont="1" applyFill="1" applyBorder="1" applyAlignment="1" applyProtection="1">
      <alignment horizontal="right" vertical="center" wrapText="1"/>
      <protection hidden="1"/>
    </xf>
    <xf numFmtId="9" fontId="8" fillId="21" borderId="24" xfId="1" applyFont="1" applyFill="1" applyBorder="1" applyAlignment="1" applyProtection="1">
      <alignment horizontal="center" vertical="center" wrapText="1"/>
      <protection hidden="1"/>
    </xf>
    <xf numFmtId="9" fontId="8" fillId="21" borderId="88" xfId="1" applyFont="1" applyFill="1" applyBorder="1" applyAlignment="1" applyProtection="1">
      <alignment horizontal="right" vertical="center" wrapText="1"/>
      <protection hidden="1"/>
    </xf>
    <xf numFmtId="0" fontId="8" fillId="21" borderId="109" xfId="2" applyFont="1" applyFill="1" applyBorder="1" applyAlignment="1" applyProtection="1">
      <alignment horizontal="center" vertical="center" wrapText="1"/>
      <protection hidden="1"/>
    </xf>
    <xf numFmtId="0" fontId="8" fillId="7" borderId="109" xfId="2" applyFont="1" applyFill="1" applyBorder="1" applyAlignment="1" applyProtection="1">
      <alignment horizontal="center" vertical="center" wrapText="1"/>
      <protection hidden="1"/>
    </xf>
    <xf numFmtId="9" fontId="8" fillId="7" borderId="110" xfId="2" applyNumberFormat="1" applyFont="1" applyFill="1" applyBorder="1" applyAlignment="1" applyProtection="1">
      <alignment horizontal="center" vertical="center" wrapText="1"/>
      <protection hidden="1"/>
    </xf>
    <xf numFmtId="9" fontId="8" fillId="22" borderId="24" xfId="1" applyFont="1" applyFill="1" applyBorder="1" applyAlignment="1" applyProtection="1">
      <alignment horizontal="center" vertical="center" wrapText="1"/>
      <protection hidden="1"/>
    </xf>
    <xf numFmtId="9" fontId="8" fillId="7" borderId="41" xfId="2" applyNumberFormat="1" applyFont="1" applyFill="1" applyBorder="1" applyAlignment="1" applyProtection="1">
      <alignment horizontal="center" vertical="center" wrapText="1"/>
      <protection hidden="1"/>
    </xf>
    <xf numFmtId="9" fontId="8" fillId="21" borderId="0" xfId="1" applyFont="1" applyFill="1" applyBorder="1" applyAlignment="1" applyProtection="1">
      <alignment horizontal="center" vertical="center" wrapText="1"/>
      <protection hidden="1"/>
    </xf>
    <xf numFmtId="0" fontId="3" fillId="7" borderId="113" xfId="2" applyFont="1" applyFill="1" applyBorder="1" applyAlignment="1" applyProtection="1">
      <alignment horizontal="center" vertical="center" wrapText="1"/>
      <protection hidden="1"/>
    </xf>
    <xf numFmtId="0" fontId="8" fillId="7" borderId="114" xfId="2" applyFont="1" applyFill="1" applyBorder="1" applyAlignment="1" applyProtection="1">
      <alignment horizontal="center" vertical="center" wrapText="1"/>
      <protection hidden="1"/>
    </xf>
    <xf numFmtId="9" fontId="8" fillId="7" borderId="104" xfId="2" applyNumberFormat="1" applyFont="1" applyFill="1" applyBorder="1" applyAlignment="1" applyProtection="1">
      <alignment horizontal="center" vertical="center" wrapText="1"/>
      <protection hidden="1"/>
    </xf>
    <xf numFmtId="9" fontId="8" fillId="7" borderId="34" xfId="1" applyFont="1" applyFill="1" applyBorder="1" applyAlignment="1" applyProtection="1">
      <alignment horizontal="right" vertical="center" wrapText="1"/>
      <protection hidden="1"/>
    </xf>
    <xf numFmtId="9" fontId="8" fillId="7" borderId="35" xfId="1" applyFont="1" applyFill="1" applyBorder="1" applyAlignment="1" applyProtection="1">
      <alignment horizontal="right" vertical="center" wrapText="1"/>
      <protection hidden="1"/>
    </xf>
    <xf numFmtId="9" fontId="8" fillId="22" borderId="3" xfId="1" applyFont="1" applyFill="1" applyBorder="1" applyAlignment="1" applyProtection="1">
      <alignment horizontal="center" vertical="center" wrapText="1"/>
      <protection hidden="1"/>
    </xf>
    <xf numFmtId="9" fontId="8" fillId="7" borderId="37" xfId="1" applyFont="1" applyFill="1" applyBorder="1" applyAlignment="1" applyProtection="1">
      <alignment horizontal="right" vertical="center" wrapText="1"/>
      <protection hidden="1"/>
    </xf>
    <xf numFmtId="9" fontId="8" fillId="7" borderId="40" xfId="1" applyFont="1" applyFill="1" applyBorder="1" applyAlignment="1" applyProtection="1">
      <alignment horizontal="right" vertical="center" wrapText="1"/>
      <protection hidden="1"/>
    </xf>
    <xf numFmtId="9" fontId="8" fillId="7" borderId="41" xfId="1" applyFont="1" applyFill="1" applyBorder="1" applyAlignment="1" applyProtection="1">
      <alignment horizontal="right" vertical="center" wrapText="1"/>
      <protection hidden="1"/>
    </xf>
    <xf numFmtId="9" fontId="8" fillId="7" borderId="4" xfId="1" applyFont="1" applyFill="1" applyBorder="1" applyAlignment="1" applyProtection="1">
      <alignment horizontal="center" vertical="center" wrapText="1"/>
      <protection hidden="1"/>
    </xf>
    <xf numFmtId="9" fontId="8" fillId="7" borderId="43" xfId="1" applyFont="1" applyFill="1" applyBorder="1" applyAlignment="1" applyProtection="1">
      <alignment horizontal="right" vertical="center" wrapText="1"/>
      <protection hidden="1"/>
    </xf>
    <xf numFmtId="9" fontId="8" fillId="7" borderId="71" xfId="1" applyFont="1" applyFill="1" applyBorder="1" applyAlignment="1" applyProtection="1">
      <alignment horizontal="center" vertical="center" wrapText="1"/>
      <protection hidden="1"/>
    </xf>
    <xf numFmtId="9" fontId="8" fillId="7" borderId="83" xfId="1" applyFont="1" applyFill="1" applyBorder="1" applyAlignment="1" applyProtection="1">
      <alignment horizontal="right" vertical="center" wrapText="1"/>
      <protection hidden="1"/>
    </xf>
    <xf numFmtId="9" fontId="8" fillId="7" borderId="84" xfId="1" applyFont="1" applyFill="1" applyBorder="1" applyAlignment="1" applyProtection="1">
      <alignment horizontal="right" vertical="center" wrapText="1"/>
      <protection hidden="1"/>
    </xf>
    <xf numFmtId="9" fontId="8" fillId="7" borderId="24" xfId="1" applyFont="1" applyFill="1" applyBorder="1" applyAlignment="1" applyProtection="1">
      <alignment horizontal="center" vertical="center" wrapText="1"/>
      <protection hidden="1"/>
    </xf>
    <xf numFmtId="9" fontId="8" fillId="7" borderId="88" xfId="1" applyFont="1" applyFill="1" applyBorder="1" applyAlignment="1" applyProtection="1">
      <alignment horizontal="right" vertical="center" wrapText="1"/>
      <protection hidden="1"/>
    </xf>
    <xf numFmtId="9" fontId="8" fillId="7" borderId="34" xfId="1" applyNumberFormat="1" applyFont="1" applyFill="1" applyBorder="1" applyAlignment="1" applyProtection="1">
      <alignment horizontal="right" vertical="center" wrapText="1"/>
      <protection hidden="1"/>
    </xf>
    <xf numFmtId="10" fontId="8" fillId="22" borderId="24" xfId="1" applyNumberFormat="1" applyFont="1" applyFill="1" applyBorder="1" applyAlignment="1" applyProtection="1">
      <alignment horizontal="center" vertical="center" wrapText="1"/>
      <protection hidden="1"/>
    </xf>
    <xf numFmtId="9" fontId="8" fillId="7" borderId="37" xfId="1" applyNumberFormat="1" applyFont="1" applyFill="1" applyBorder="1" applyAlignment="1" applyProtection="1">
      <alignment horizontal="right" vertical="center" wrapText="1"/>
      <protection hidden="1"/>
    </xf>
    <xf numFmtId="9" fontId="8" fillId="21" borderId="98" xfId="3" applyNumberFormat="1" applyFont="1" applyFill="1" applyBorder="1" applyAlignment="1" applyProtection="1">
      <alignment horizontal="center" vertical="center" wrapText="1"/>
      <protection hidden="1"/>
    </xf>
    <xf numFmtId="9" fontId="8" fillId="7" borderId="40" xfId="1" applyNumberFormat="1" applyFont="1" applyFill="1" applyBorder="1" applyAlignment="1" applyProtection="1">
      <alignment horizontal="right" vertical="center" wrapText="1"/>
      <protection hidden="1"/>
    </xf>
    <xf numFmtId="9" fontId="8" fillId="7" borderId="0" xfId="1" applyFont="1" applyFill="1" applyBorder="1" applyAlignment="1" applyProtection="1">
      <alignment horizontal="center" vertical="center" wrapText="1"/>
      <protection hidden="1"/>
    </xf>
    <xf numFmtId="0" fontId="8" fillId="7" borderId="119" xfId="2" applyFont="1" applyFill="1" applyBorder="1" applyAlignment="1" applyProtection="1">
      <alignment horizontal="center" vertical="center" wrapText="1"/>
      <protection hidden="1"/>
    </xf>
    <xf numFmtId="0" fontId="3" fillId="7" borderId="120" xfId="2" applyFont="1" applyFill="1" applyBorder="1" applyAlignment="1" applyProtection="1">
      <alignment horizontal="center" vertical="center" wrapText="1"/>
      <protection hidden="1"/>
    </xf>
    <xf numFmtId="9" fontId="8" fillId="7" borderId="47" xfId="2" applyNumberFormat="1" applyFont="1" applyFill="1" applyBorder="1" applyAlignment="1" applyProtection="1">
      <alignment horizontal="center" vertical="center" wrapText="1"/>
      <protection hidden="1"/>
    </xf>
    <xf numFmtId="9" fontId="8" fillId="7" borderId="83" xfId="1" applyNumberFormat="1" applyFont="1" applyFill="1" applyBorder="1" applyAlignment="1" applyProtection="1">
      <alignment horizontal="right" vertical="center" wrapText="1"/>
      <protection hidden="1"/>
    </xf>
    <xf numFmtId="9" fontId="8" fillId="7" borderId="88" xfId="1" applyNumberFormat="1" applyFont="1" applyFill="1" applyBorder="1" applyAlignment="1" applyProtection="1">
      <alignment horizontal="right" vertical="center" wrapText="1"/>
      <protection hidden="1"/>
    </xf>
    <xf numFmtId="0" fontId="8" fillId="8" borderId="127" xfId="2" applyFont="1" applyFill="1" applyBorder="1" applyAlignment="1" applyProtection="1">
      <alignment horizontal="center" vertical="center" wrapText="1"/>
      <protection hidden="1"/>
    </xf>
    <xf numFmtId="0" fontId="3" fillId="8" borderId="127" xfId="2" applyFont="1" applyFill="1" applyBorder="1" applyAlignment="1" applyProtection="1">
      <alignment horizontal="center" vertical="center" wrapText="1"/>
      <protection hidden="1"/>
    </xf>
    <xf numFmtId="3" fontId="3" fillId="8" borderId="128" xfId="2" applyNumberFormat="1" applyFont="1" applyFill="1" applyBorder="1" applyAlignment="1" applyProtection="1">
      <alignment horizontal="center" vertical="center" wrapText="1"/>
      <protection hidden="1"/>
    </xf>
    <xf numFmtId="10" fontId="8" fillId="8" borderId="35" xfId="1" applyNumberFormat="1" applyFont="1" applyFill="1" applyBorder="1" applyAlignment="1" applyProtection="1">
      <alignment horizontal="center" vertical="center"/>
      <protection hidden="1"/>
    </xf>
    <xf numFmtId="9" fontId="8" fillId="8" borderId="34" xfId="1" applyFont="1" applyFill="1" applyBorder="1" applyAlignment="1" applyProtection="1">
      <alignment horizontal="right" vertical="center"/>
      <protection hidden="1"/>
    </xf>
    <xf numFmtId="9" fontId="8" fillId="8" borderId="35" xfId="1" applyFont="1" applyFill="1" applyBorder="1" applyAlignment="1" applyProtection="1">
      <alignment horizontal="right" vertical="center"/>
      <protection hidden="1"/>
    </xf>
    <xf numFmtId="9" fontId="8" fillId="8" borderId="76" xfId="1" applyFont="1" applyFill="1" applyBorder="1" applyAlignment="1" applyProtection="1">
      <alignment horizontal="right" vertical="center"/>
      <protection hidden="1"/>
    </xf>
    <xf numFmtId="9" fontId="8" fillId="26" borderId="3" xfId="1" applyFont="1" applyFill="1" applyBorder="1" applyAlignment="1" applyProtection="1">
      <alignment horizontal="center" vertical="center"/>
      <protection hidden="1"/>
    </xf>
    <xf numFmtId="9" fontId="8" fillId="8" borderId="37" xfId="1" applyFont="1" applyFill="1" applyBorder="1" applyAlignment="1" applyProtection="1">
      <alignment horizontal="right" vertical="center"/>
      <protection hidden="1"/>
    </xf>
    <xf numFmtId="9" fontId="8" fillId="8" borderId="41" xfId="3" applyFont="1" applyFill="1" applyBorder="1" applyAlignment="1" applyProtection="1">
      <alignment horizontal="center" vertical="center"/>
      <protection hidden="1"/>
    </xf>
    <xf numFmtId="0" fontId="8" fillId="8" borderId="106" xfId="2" applyFont="1" applyFill="1" applyBorder="1" applyAlignment="1" applyProtection="1">
      <alignment horizontal="center" vertical="center" wrapText="1"/>
      <protection hidden="1"/>
    </xf>
    <xf numFmtId="0" fontId="3" fillId="8" borderId="106" xfId="2" applyFont="1" applyFill="1" applyBorder="1" applyAlignment="1" applyProtection="1">
      <alignment horizontal="center" vertical="center" wrapText="1"/>
      <protection hidden="1"/>
    </xf>
    <xf numFmtId="3" fontId="3" fillId="8" borderId="114" xfId="2" applyNumberFormat="1" applyFont="1" applyFill="1" applyBorder="1" applyAlignment="1" applyProtection="1">
      <alignment horizontal="center" vertical="center" wrapText="1"/>
      <protection hidden="1"/>
    </xf>
    <xf numFmtId="10" fontId="8" fillId="8" borderId="41" xfId="1" applyNumberFormat="1" applyFont="1" applyFill="1" applyBorder="1" applyAlignment="1" applyProtection="1">
      <alignment horizontal="center" vertical="center"/>
      <protection hidden="1"/>
    </xf>
    <xf numFmtId="9" fontId="8" fillId="8" borderId="40" xfId="1" applyFont="1" applyFill="1" applyBorder="1" applyAlignment="1" applyProtection="1">
      <alignment horizontal="right" vertical="center"/>
      <protection hidden="1"/>
    </xf>
    <xf numFmtId="9" fontId="8" fillId="8" borderId="41" xfId="1" applyFont="1" applyFill="1" applyBorder="1" applyAlignment="1" applyProtection="1">
      <alignment horizontal="right" vertical="center"/>
      <protection hidden="1"/>
    </xf>
    <xf numFmtId="9" fontId="8" fillId="8" borderId="75" xfId="1" applyFont="1" applyFill="1" applyBorder="1" applyAlignment="1" applyProtection="1">
      <alignment horizontal="right" vertical="center"/>
      <protection hidden="1"/>
    </xf>
    <xf numFmtId="9" fontId="8" fillId="8" borderId="0" xfId="1" applyFont="1" applyFill="1" applyBorder="1" applyAlignment="1" applyProtection="1">
      <alignment horizontal="center" vertical="center"/>
      <protection hidden="1"/>
    </xf>
    <xf numFmtId="9" fontId="8" fillId="8" borderId="43" xfId="1" applyFont="1" applyFill="1" applyBorder="1" applyAlignment="1" applyProtection="1">
      <alignment horizontal="right" vertical="center"/>
      <protection hidden="1"/>
    </xf>
    <xf numFmtId="9" fontId="8" fillId="8" borderId="71" xfId="1" applyFont="1" applyFill="1" applyBorder="1" applyAlignment="1" applyProtection="1">
      <alignment horizontal="center" vertical="center"/>
      <protection hidden="1"/>
    </xf>
    <xf numFmtId="9" fontId="8" fillId="8" borderId="100" xfId="3" applyFont="1" applyFill="1" applyBorder="1" applyAlignment="1" applyProtection="1">
      <alignment horizontal="center" vertical="center"/>
      <protection hidden="1"/>
    </xf>
    <xf numFmtId="0" fontId="3" fillId="8" borderId="114" xfId="2" applyFont="1" applyFill="1" applyBorder="1" applyAlignment="1" applyProtection="1">
      <alignment horizontal="center" vertical="center" wrapText="1"/>
      <protection hidden="1"/>
    </xf>
    <xf numFmtId="10" fontId="8" fillId="8" borderId="41" xfId="1" applyNumberFormat="1" applyFont="1" applyFill="1" applyBorder="1" applyAlignment="1" applyProtection="1">
      <alignment horizontal="center" vertical="center" wrapText="1"/>
      <protection hidden="1"/>
    </xf>
    <xf numFmtId="9" fontId="8" fillId="8" borderId="83" xfId="1" applyFont="1" applyFill="1" applyBorder="1" applyAlignment="1" applyProtection="1">
      <alignment horizontal="right" vertical="center"/>
      <protection hidden="1"/>
    </xf>
    <xf numFmtId="9" fontId="8" fillId="8" borderId="84" xfId="1" applyFont="1" applyFill="1" applyBorder="1" applyAlignment="1" applyProtection="1">
      <alignment horizontal="right" vertical="center"/>
      <protection hidden="1"/>
    </xf>
    <xf numFmtId="9" fontId="8" fillId="8" borderId="85" xfId="1" applyFont="1" applyFill="1" applyBorder="1" applyAlignment="1" applyProtection="1">
      <alignment horizontal="right" vertical="center"/>
      <protection hidden="1"/>
    </xf>
    <xf numFmtId="9" fontId="8" fillId="8" borderId="88" xfId="1" applyFont="1" applyFill="1" applyBorder="1" applyAlignment="1" applyProtection="1">
      <alignment horizontal="right" vertical="center"/>
      <protection hidden="1"/>
    </xf>
    <xf numFmtId="0" fontId="8" fillId="8" borderId="113" xfId="2" applyFont="1" applyFill="1" applyBorder="1" applyAlignment="1" applyProtection="1">
      <alignment horizontal="center" vertical="center" wrapText="1"/>
      <protection hidden="1"/>
    </xf>
    <xf numFmtId="9" fontId="8" fillId="8" borderId="41" xfId="2" applyNumberFormat="1" applyFont="1" applyFill="1" applyBorder="1" applyAlignment="1" applyProtection="1">
      <alignment horizontal="center" vertical="center" wrapText="1"/>
      <protection hidden="1"/>
    </xf>
    <xf numFmtId="9" fontId="8" fillId="26" borderId="1" xfId="1" applyFont="1" applyFill="1" applyBorder="1" applyAlignment="1" applyProtection="1">
      <alignment horizontal="center" vertical="center"/>
      <protection hidden="1"/>
    </xf>
    <xf numFmtId="9" fontId="8" fillId="26" borderId="5" xfId="1" applyFont="1" applyFill="1" applyBorder="1" applyAlignment="1" applyProtection="1">
      <alignment horizontal="center" vertical="center"/>
      <protection hidden="1"/>
    </xf>
    <xf numFmtId="9" fontId="8" fillId="8" borderId="41" xfId="1" applyNumberFormat="1" applyFont="1" applyFill="1" applyBorder="1" applyAlignment="1" applyProtection="1">
      <alignment horizontal="center" vertical="center" wrapText="1"/>
      <protection hidden="1"/>
    </xf>
    <xf numFmtId="1" fontId="3" fillId="8" borderId="114" xfId="2" applyNumberFormat="1" applyFont="1" applyFill="1" applyBorder="1" applyAlignment="1" applyProtection="1">
      <alignment horizontal="center" vertical="center"/>
      <protection hidden="1"/>
    </xf>
    <xf numFmtId="3" fontId="3" fillId="28" borderId="106" xfId="2" applyNumberFormat="1" applyFont="1" applyFill="1" applyBorder="1" applyAlignment="1" applyProtection="1">
      <alignment horizontal="center" vertical="center" wrapText="1"/>
      <protection hidden="1"/>
    </xf>
    <xf numFmtId="9" fontId="8" fillId="8" borderId="102" xfId="1" applyNumberFormat="1" applyFont="1" applyFill="1" applyBorder="1" applyAlignment="1" applyProtection="1">
      <alignment horizontal="center" vertical="center" wrapText="1"/>
      <protection hidden="1"/>
    </xf>
    <xf numFmtId="9" fontId="8" fillId="26" borderId="2" xfId="1" applyFont="1" applyFill="1" applyBorder="1" applyAlignment="1" applyProtection="1">
      <alignment horizontal="center" vertical="center"/>
      <protection hidden="1"/>
    </xf>
    <xf numFmtId="3" fontId="3" fillId="28" borderId="114" xfId="2" applyNumberFormat="1" applyFont="1" applyFill="1" applyBorder="1" applyAlignment="1" applyProtection="1">
      <alignment horizontal="center" vertical="center" wrapText="1"/>
      <protection hidden="1"/>
    </xf>
    <xf numFmtId="164" fontId="3" fillId="8" borderId="103" xfId="2" applyNumberFormat="1" applyFont="1" applyFill="1" applyBorder="1" applyAlignment="1" applyProtection="1">
      <alignment horizontal="center" vertical="center" wrapText="1"/>
      <protection hidden="1"/>
    </xf>
    <xf numFmtId="9" fontId="8" fillId="8" borderId="103" xfId="1" applyNumberFormat="1" applyFont="1" applyFill="1" applyBorder="1" applyAlignment="1" applyProtection="1">
      <alignment horizontal="center" vertical="center" wrapText="1"/>
      <protection hidden="1"/>
    </xf>
    <xf numFmtId="0" fontId="8" fillId="25" borderId="107" xfId="2" applyFont="1" applyFill="1" applyBorder="1" applyAlignment="1" applyProtection="1">
      <alignment horizontal="center" vertical="center" wrapText="1"/>
      <protection hidden="1"/>
    </xf>
    <xf numFmtId="164" fontId="3" fillId="8" borderId="103" xfId="2" applyNumberFormat="1" applyFont="1" applyFill="1" applyBorder="1" applyAlignment="1" applyProtection="1">
      <alignment vertical="center" wrapText="1"/>
      <protection hidden="1"/>
    </xf>
    <xf numFmtId="0" fontId="8" fillId="8" borderId="103" xfId="2" applyFont="1" applyFill="1" applyBorder="1" applyAlignment="1" applyProtection="1">
      <alignment horizontal="center" vertical="center" wrapText="1"/>
      <protection hidden="1"/>
    </xf>
    <xf numFmtId="164" fontId="8" fillId="8" borderId="108" xfId="2" applyNumberFormat="1" applyFont="1" applyFill="1" applyBorder="1" applyAlignment="1" applyProtection="1">
      <alignment vertical="center" wrapText="1"/>
      <protection hidden="1"/>
    </xf>
    <xf numFmtId="9" fontId="8" fillId="8" borderId="73" xfId="1" applyFont="1" applyFill="1" applyBorder="1" applyAlignment="1" applyProtection="1">
      <alignment horizontal="right" vertical="center"/>
      <protection hidden="1"/>
    </xf>
    <xf numFmtId="9" fontId="8" fillId="8" borderId="36" xfId="1" applyFont="1" applyFill="1" applyBorder="1" applyAlignment="1" applyProtection="1">
      <alignment horizontal="right" vertical="center"/>
      <protection hidden="1"/>
    </xf>
    <xf numFmtId="9" fontId="8" fillId="8" borderId="38" xfId="1" applyFont="1" applyFill="1" applyBorder="1" applyAlignment="1" applyProtection="1">
      <alignment horizontal="right" vertical="center"/>
      <protection hidden="1"/>
    </xf>
    <xf numFmtId="9" fontId="8" fillId="8" borderId="71" xfId="1" applyFont="1" applyFill="1" applyBorder="1" applyAlignment="1" applyProtection="1">
      <alignment horizontal="right" vertical="center"/>
      <protection hidden="1"/>
    </xf>
    <xf numFmtId="9" fontId="8" fillId="26" borderId="1" xfId="1" applyFont="1" applyFill="1" applyBorder="1" applyAlignment="1" applyProtection="1">
      <alignment horizontal="right" vertical="center"/>
      <protection hidden="1"/>
    </xf>
    <xf numFmtId="9" fontId="8" fillId="26" borderId="5" xfId="1" applyFont="1" applyFill="1" applyBorder="1" applyAlignment="1" applyProtection="1">
      <alignment horizontal="right" vertical="center"/>
      <protection hidden="1"/>
    </xf>
    <xf numFmtId="0" fontId="8" fillId="8" borderId="97" xfId="2" applyFont="1" applyFill="1" applyBorder="1" applyAlignment="1" applyProtection="1">
      <alignment horizontal="center" vertical="center" wrapText="1"/>
      <protection hidden="1"/>
    </xf>
    <xf numFmtId="9" fontId="8" fillId="8" borderId="41" xfId="1" applyFont="1" applyFill="1" applyBorder="1" applyAlignment="1" applyProtection="1">
      <alignment horizontal="center" vertical="center" wrapText="1"/>
      <protection hidden="1"/>
    </xf>
    <xf numFmtId="9" fontId="8" fillId="26" borderId="3" xfId="1" applyFont="1" applyFill="1" applyBorder="1" applyAlignment="1" applyProtection="1">
      <alignment horizontal="right" vertical="center"/>
      <protection hidden="1"/>
    </xf>
    <xf numFmtId="9" fontId="8" fillId="26" borderId="2" xfId="1" applyFont="1" applyFill="1" applyBorder="1" applyAlignment="1" applyProtection="1">
      <alignment horizontal="right" vertical="center"/>
      <protection hidden="1"/>
    </xf>
    <xf numFmtId="9" fontId="8" fillId="8" borderId="0" xfId="1" applyFont="1" applyFill="1" applyBorder="1" applyAlignment="1" applyProtection="1">
      <alignment horizontal="right" vertical="center"/>
      <protection hidden="1"/>
    </xf>
    <xf numFmtId="9" fontId="8" fillId="8" borderId="102" xfId="2" applyNumberFormat="1" applyFont="1" applyFill="1" applyBorder="1" applyAlignment="1" applyProtection="1">
      <alignment horizontal="center" vertical="center" wrapText="1"/>
      <protection hidden="1"/>
    </xf>
    <xf numFmtId="9" fontId="8" fillId="8" borderId="41" xfId="1" applyNumberFormat="1" applyFont="1" applyFill="1" applyBorder="1" applyAlignment="1" applyProtection="1">
      <alignment horizontal="center" vertical="center"/>
      <protection hidden="1"/>
    </xf>
    <xf numFmtId="0" fontId="4" fillId="8" borderId="106" xfId="2" applyFont="1" applyFill="1" applyBorder="1" applyAlignment="1" applyProtection="1">
      <alignment horizontal="center" vertical="center" wrapText="1"/>
      <protection hidden="1"/>
    </xf>
    <xf numFmtId="0" fontId="3" fillId="8" borderId="107" xfId="2" applyFont="1" applyFill="1" applyBorder="1" applyAlignment="1" applyProtection="1">
      <alignment horizontal="center" vertical="center" wrapText="1"/>
      <protection hidden="1"/>
    </xf>
    <xf numFmtId="0" fontId="8" fillId="8" borderId="107" xfId="2" applyFont="1" applyFill="1" applyBorder="1" applyAlignment="1" applyProtection="1">
      <alignment horizontal="center" vertical="center" wrapText="1"/>
      <protection hidden="1"/>
    </xf>
    <xf numFmtId="0" fontId="3" fillId="8" borderId="41" xfId="2" applyFont="1" applyFill="1" applyBorder="1" applyAlignment="1" applyProtection="1">
      <alignment horizontal="center" vertical="center" wrapText="1"/>
      <protection hidden="1"/>
    </xf>
    <xf numFmtId="9" fontId="8" fillId="8" borderId="46" xfId="1" applyFont="1" applyFill="1" applyBorder="1" applyAlignment="1" applyProtection="1">
      <alignment horizontal="right" vertical="center"/>
      <protection hidden="1"/>
    </xf>
    <xf numFmtId="9" fontId="8" fillId="8" borderId="47" xfId="1" applyFont="1" applyFill="1" applyBorder="1" applyAlignment="1" applyProtection="1">
      <alignment horizontal="right" vertical="center"/>
      <protection hidden="1"/>
    </xf>
    <xf numFmtId="9" fontId="8" fillId="8" borderId="78" xfId="1" applyFont="1" applyFill="1" applyBorder="1" applyAlignment="1" applyProtection="1">
      <alignment horizontal="right" vertical="center"/>
      <protection hidden="1"/>
    </xf>
    <xf numFmtId="0" fontId="8" fillId="8" borderId="41" xfId="2" applyFont="1" applyFill="1" applyBorder="1" applyAlignment="1" applyProtection="1">
      <alignment horizontal="center" vertical="center" wrapText="1"/>
      <protection hidden="1"/>
    </xf>
    <xf numFmtId="0" fontId="3" fillId="8" borderId="47" xfId="2" applyFont="1" applyFill="1" applyBorder="1" applyAlignment="1" applyProtection="1">
      <alignment horizontal="center" vertical="center" wrapText="1"/>
      <protection hidden="1"/>
    </xf>
    <xf numFmtId="10" fontId="8" fillId="8" borderId="47" xfId="1" applyNumberFormat="1" applyFont="1" applyFill="1" applyBorder="1" applyAlignment="1" applyProtection="1">
      <alignment horizontal="center" vertical="center"/>
      <protection hidden="1"/>
    </xf>
    <xf numFmtId="9" fontId="8" fillId="8" borderId="91" xfId="3" applyFont="1" applyFill="1" applyBorder="1" applyAlignment="1" applyProtection="1">
      <alignment horizontal="center" vertical="center"/>
      <protection hidden="1"/>
    </xf>
    <xf numFmtId="0" fontId="8" fillId="0" borderId="142" xfId="2" applyFont="1" applyBorder="1" applyProtection="1">
      <protection hidden="1"/>
    </xf>
    <xf numFmtId="0" fontId="8" fillId="0" borderId="0" xfId="2" applyFont="1" applyBorder="1" applyProtection="1">
      <protection hidden="1"/>
    </xf>
    <xf numFmtId="0" fontId="8" fillId="8" borderId="91" xfId="2" applyFont="1" applyFill="1" applyBorder="1" applyAlignment="1" applyProtection="1">
      <alignment horizontal="center" vertical="center" wrapText="1"/>
      <protection hidden="1"/>
    </xf>
    <xf numFmtId="0" fontId="4" fillId="24" borderId="102" xfId="2" applyFont="1" applyFill="1" applyBorder="1" applyAlignment="1" applyProtection="1">
      <alignment horizontal="center" vertical="center" wrapText="1"/>
      <protection hidden="1"/>
    </xf>
    <xf numFmtId="0" fontId="8" fillId="8" borderId="102" xfId="2" applyFont="1" applyFill="1" applyBorder="1" applyAlignment="1" applyProtection="1">
      <alignment horizontal="center" vertical="center" wrapText="1"/>
      <protection hidden="1"/>
    </xf>
    <xf numFmtId="0" fontId="3" fillId="8" borderId="102" xfId="2" applyFont="1" applyFill="1" applyBorder="1" applyAlignment="1" applyProtection="1">
      <alignment horizontal="center" vertical="center" wrapText="1"/>
      <protection hidden="1"/>
    </xf>
    <xf numFmtId="0" fontId="3" fillId="8" borderId="104" xfId="2" applyFont="1" applyFill="1" applyBorder="1" applyAlignment="1" applyProtection="1">
      <alignment horizontal="center" vertical="center" wrapText="1"/>
      <protection hidden="1"/>
    </xf>
    <xf numFmtId="0" fontId="3" fillId="8" borderId="42" xfId="2" applyFont="1" applyFill="1" applyBorder="1" applyAlignment="1" applyProtection="1">
      <alignment horizontal="center" vertical="center" wrapText="1"/>
      <protection hidden="1"/>
    </xf>
    <xf numFmtId="10" fontId="8" fillId="8" borderId="42" xfId="1" applyNumberFormat="1" applyFont="1" applyFill="1" applyBorder="1" applyAlignment="1" applyProtection="1">
      <alignment horizontal="center" vertical="center"/>
      <protection hidden="1"/>
    </xf>
    <xf numFmtId="0" fontId="8" fillId="9" borderId="125" xfId="2" applyFont="1" applyFill="1" applyBorder="1" applyAlignment="1" applyProtection="1">
      <alignment horizontal="center" vertical="center" wrapText="1"/>
      <protection hidden="1"/>
    </xf>
    <xf numFmtId="0" fontId="8" fillId="9" borderId="127" xfId="2" applyFont="1" applyFill="1" applyBorder="1" applyAlignment="1" applyProtection="1">
      <alignment horizontal="center" vertical="center" wrapText="1"/>
      <protection hidden="1"/>
    </xf>
    <xf numFmtId="0" fontId="8" fillId="9" borderId="45" xfId="2" applyFont="1" applyFill="1" applyBorder="1" applyAlignment="1" applyProtection="1">
      <alignment horizontal="center" vertical="center" wrapText="1"/>
      <protection hidden="1"/>
    </xf>
    <xf numFmtId="0" fontId="4" fillId="9" borderId="42" xfId="2" applyFont="1" applyFill="1" applyBorder="1" applyAlignment="1" applyProtection="1">
      <alignment horizontal="center" vertical="center" wrapText="1"/>
      <protection hidden="1"/>
    </xf>
    <xf numFmtId="0" fontId="4" fillId="9" borderId="35" xfId="2" applyFont="1" applyFill="1" applyBorder="1" applyAlignment="1" applyProtection="1">
      <alignment horizontal="center" vertical="center" wrapText="1"/>
      <protection hidden="1"/>
    </xf>
    <xf numFmtId="1" fontId="4" fillId="9" borderId="35" xfId="2" applyNumberFormat="1" applyFont="1" applyFill="1" applyBorder="1" applyAlignment="1" applyProtection="1">
      <alignment horizontal="center" vertical="center" wrapText="1"/>
      <protection hidden="1"/>
    </xf>
    <xf numFmtId="9" fontId="4" fillId="9" borderId="35" xfId="1" applyFont="1" applyFill="1" applyBorder="1" applyAlignment="1" applyProtection="1">
      <alignment horizontal="center" vertical="center" wrapText="1"/>
      <protection hidden="1"/>
    </xf>
    <xf numFmtId="9" fontId="8" fillId="9" borderId="34" xfId="1" applyFont="1" applyFill="1" applyBorder="1" applyAlignment="1" applyProtection="1">
      <alignment vertical="center" wrapText="1"/>
      <protection hidden="1"/>
    </xf>
    <xf numFmtId="9" fontId="8" fillId="9" borderId="35" xfId="1" applyFont="1" applyFill="1" applyBorder="1" applyAlignment="1" applyProtection="1">
      <alignment vertical="center" wrapText="1"/>
      <protection hidden="1"/>
    </xf>
    <xf numFmtId="9" fontId="8" fillId="9" borderId="76" xfId="1" applyFont="1" applyFill="1" applyBorder="1" applyAlignment="1" applyProtection="1">
      <alignment vertical="center" wrapText="1"/>
      <protection hidden="1"/>
    </xf>
    <xf numFmtId="9" fontId="8" fillId="29" borderId="3" xfId="1" applyFont="1" applyFill="1" applyBorder="1" applyAlignment="1" applyProtection="1">
      <alignment vertical="center" wrapText="1"/>
      <protection hidden="1"/>
    </xf>
    <xf numFmtId="9" fontId="8" fillId="29" borderId="1" xfId="1" applyFont="1" applyFill="1" applyBorder="1" applyAlignment="1" applyProtection="1">
      <alignment vertical="center" wrapText="1"/>
      <protection hidden="1"/>
    </xf>
    <xf numFmtId="9" fontId="8" fillId="9" borderId="41" xfId="3" applyFont="1" applyFill="1" applyBorder="1" applyAlignment="1" applyProtection="1">
      <alignment horizontal="center" vertical="center" wrapText="1"/>
      <protection hidden="1"/>
    </xf>
    <xf numFmtId="0" fontId="8" fillId="9" borderId="107" xfId="2" applyFont="1" applyFill="1" applyBorder="1" applyAlignment="1" applyProtection="1">
      <alignment horizontal="center" vertical="center" wrapText="1"/>
      <protection hidden="1"/>
    </xf>
    <xf numFmtId="0" fontId="8" fillId="9" borderId="106" xfId="2" applyFont="1" applyFill="1" applyBorder="1" applyAlignment="1" applyProtection="1">
      <alignment horizontal="center" vertical="center" wrapText="1"/>
      <protection hidden="1"/>
    </xf>
    <xf numFmtId="9" fontId="8" fillId="9" borderId="0" xfId="1" applyFont="1" applyFill="1" applyBorder="1" applyAlignment="1" applyProtection="1">
      <alignment horizontal="right" vertical="center" wrapText="1"/>
      <protection hidden="1"/>
    </xf>
    <xf numFmtId="9" fontId="8" fillId="9" borderId="71" xfId="1" applyFont="1" applyFill="1" applyBorder="1" applyAlignment="1" applyProtection="1">
      <alignment horizontal="right" vertical="center" wrapText="1"/>
      <protection hidden="1"/>
    </xf>
    <xf numFmtId="0" fontId="4" fillId="9" borderId="107" xfId="2" applyFont="1" applyFill="1" applyBorder="1" applyAlignment="1" applyProtection="1">
      <alignment horizontal="center" vertical="center" wrapText="1"/>
      <protection hidden="1"/>
    </xf>
    <xf numFmtId="0" fontId="4" fillId="9" borderId="114" xfId="2" applyFont="1" applyFill="1" applyBorder="1" applyAlignment="1" applyProtection="1">
      <alignment horizontal="center" vertical="center" wrapText="1"/>
      <protection hidden="1"/>
    </xf>
    <xf numFmtId="0" fontId="4" fillId="9" borderId="108" xfId="2" applyFont="1" applyFill="1" applyBorder="1" applyAlignment="1" applyProtection="1">
      <alignment horizontal="center" vertical="center" wrapText="1"/>
      <protection hidden="1"/>
    </xf>
    <xf numFmtId="0" fontId="3" fillId="9" borderId="103" xfId="2" applyFont="1" applyFill="1" applyBorder="1" applyAlignment="1" applyProtection="1">
      <alignment horizontal="center" vertical="center" wrapText="1"/>
      <protection hidden="1"/>
    </xf>
    <xf numFmtId="0" fontId="4" fillId="9" borderId="106" xfId="2" applyFont="1" applyFill="1" applyBorder="1" applyAlignment="1" applyProtection="1">
      <alignment horizontal="center" vertical="center" wrapText="1"/>
      <protection hidden="1"/>
    </xf>
    <xf numFmtId="9" fontId="4" fillId="9" borderId="114" xfId="2" applyNumberFormat="1" applyFont="1" applyFill="1" applyBorder="1" applyAlignment="1" applyProtection="1">
      <alignment horizontal="center" vertical="center" wrapText="1"/>
      <protection hidden="1"/>
    </xf>
    <xf numFmtId="9" fontId="4" fillId="9" borderId="41" xfId="1" applyFont="1" applyFill="1" applyBorder="1" applyAlignment="1" applyProtection="1">
      <alignment horizontal="center" vertical="center" wrapText="1"/>
      <protection hidden="1"/>
    </xf>
    <xf numFmtId="9" fontId="8" fillId="9" borderId="34" xfId="1" applyFont="1" applyFill="1" applyBorder="1" applyAlignment="1" applyProtection="1">
      <alignment horizontal="right" vertical="center" wrapText="1"/>
      <protection hidden="1"/>
    </xf>
    <xf numFmtId="9" fontId="8" fillId="9" borderId="35" xfId="1" applyFont="1" applyFill="1" applyBorder="1" applyAlignment="1" applyProtection="1">
      <alignment horizontal="right" vertical="center" wrapText="1"/>
      <protection hidden="1"/>
    </xf>
    <xf numFmtId="9" fontId="8" fillId="9" borderId="76" xfId="1" applyFont="1" applyFill="1" applyBorder="1" applyAlignment="1" applyProtection="1">
      <alignment horizontal="right" vertical="center" wrapText="1"/>
      <protection hidden="1"/>
    </xf>
    <xf numFmtId="9" fontId="8" fillId="29" borderId="1" xfId="1" applyFont="1" applyFill="1" applyBorder="1" applyAlignment="1" applyProtection="1">
      <alignment horizontal="right" vertical="center" wrapText="1"/>
      <protection hidden="1"/>
    </xf>
    <xf numFmtId="9" fontId="8" fillId="29" borderId="5" xfId="1" applyFont="1" applyFill="1" applyBorder="1" applyAlignment="1" applyProtection="1">
      <alignment horizontal="right" vertical="center" wrapText="1"/>
      <protection hidden="1"/>
    </xf>
    <xf numFmtId="9" fontId="8" fillId="9" borderId="112" xfId="3" applyFont="1" applyFill="1" applyBorder="1" applyAlignment="1" applyProtection="1">
      <alignment horizontal="center" vertical="center" wrapText="1"/>
      <protection hidden="1"/>
    </xf>
    <xf numFmtId="9" fontId="8" fillId="9" borderId="40" xfId="1" applyFont="1" applyFill="1" applyBorder="1" applyAlignment="1" applyProtection="1">
      <alignment horizontal="right" vertical="center" wrapText="1"/>
      <protection hidden="1"/>
    </xf>
    <xf numFmtId="9" fontId="8" fillId="9" borderId="41" xfId="1" applyFont="1" applyFill="1" applyBorder="1" applyAlignment="1" applyProtection="1">
      <alignment horizontal="right" vertical="center" wrapText="1"/>
      <protection hidden="1"/>
    </xf>
    <xf numFmtId="9" fontId="8" fillId="9" borderId="75" xfId="1" applyFont="1" applyFill="1" applyBorder="1" applyAlignment="1" applyProtection="1">
      <alignment horizontal="right" vertical="center" wrapText="1"/>
      <protection hidden="1"/>
    </xf>
    <xf numFmtId="9" fontId="8" fillId="9" borderId="83" xfId="1" applyFont="1" applyFill="1" applyBorder="1" applyAlignment="1" applyProtection="1">
      <alignment horizontal="right" vertical="center" wrapText="1"/>
      <protection hidden="1"/>
    </xf>
    <xf numFmtId="9" fontId="8" fillId="9" borderId="84" xfId="1" applyFont="1" applyFill="1" applyBorder="1" applyAlignment="1" applyProtection="1">
      <alignment horizontal="right" vertical="center" wrapText="1"/>
      <protection hidden="1"/>
    </xf>
    <xf numFmtId="9" fontId="8" fillId="9" borderId="85" xfId="1" applyFont="1" applyFill="1" applyBorder="1" applyAlignment="1" applyProtection="1">
      <alignment horizontal="right" vertical="center" wrapText="1"/>
      <protection hidden="1"/>
    </xf>
    <xf numFmtId="0" fontId="4" fillId="9" borderId="147" xfId="2" applyFont="1" applyFill="1" applyBorder="1" applyAlignment="1" applyProtection="1">
      <alignment horizontal="center" vertical="center" wrapText="1"/>
      <protection hidden="1"/>
    </xf>
    <xf numFmtId="0" fontId="3" fillId="9" borderId="114" xfId="2" applyFont="1" applyFill="1" applyBorder="1" applyAlignment="1" applyProtection="1">
      <alignment horizontal="center" vertical="center" wrapText="1"/>
      <protection hidden="1"/>
    </xf>
    <xf numFmtId="10" fontId="4" fillId="9" borderId="104" xfId="2" applyNumberFormat="1" applyFont="1" applyFill="1" applyBorder="1" applyAlignment="1" applyProtection="1">
      <alignment horizontal="center" vertical="center" wrapText="1"/>
      <protection hidden="1"/>
    </xf>
    <xf numFmtId="0" fontId="4" fillId="9" borderId="103" xfId="2" applyFont="1" applyFill="1" applyBorder="1" applyAlignment="1" applyProtection="1">
      <alignment horizontal="center" vertical="center" wrapText="1"/>
      <protection hidden="1"/>
    </xf>
    <xf numFmtId="9" fontId="8" fillId="29" borderId="3" xfId="1" applyFont="1" applyFill="1" applyBorder="1" applyAlignment="1" applyProtection="1">
      <alignment horizontal="right" vertical="center" wrapText="1"/>
      <protection hidden="1"/>
    </xf>
    <xf numFmtId="9" fontId="8" fillId="29" borderId="2" xfId="1" applyFont="1" applyFill="1" applyBorder="1" applyAlignment="1" applyProtection="1">
      <alignment horizontal="right" vertical="center" wrapText="1"/>
      <protection hidden="1"/>
    </xf>
    <xf numFmtId="10" fontId="4" fillId="9" borderId="43" xfId="2" applyNumberFormat="1" applyFont="1" applyFill="1" applyBorder="1" applyAlignment="1" applyProtection="1">
      <alignment horizontal="center" vertical="center" wrapText="1"/>
      <protection hidden="1"/>
    </xf>
    <xf numFmtId="0" fontId="4" fillId="9" borderId="102" xfId="2" applyFont="1" applyFill="1" applyBorder="1" applyAlignment="1" applyProtection="1">
      <alignment horizontal="center" vertical="center"/>
      <protection hidden="1"/>
    </xf>
    <xf numFmtId="0" fontId="4" fillId="9" borderId="102" xfId="2" applyFont="1" applyFill="1" applyBorder="1" applyAlignment="1" applyProtection="1">
      <alignment horizontal="center" vertical="center" wrapText="1"/>
      <protection hidden="1"/>
    </xf>
    <xf numFmtId="0" fontId="8" fillId="9" borderId="147" xfId="2" applyFont="1" applyFill="1" applyBorder="1" applyAlignment="1" applyProtection="1">
      <alignment horizontal="center" vertical="center" wrapText="1"/>
      <protection hidden="1"/>
    </xf>
    <xf numFmtId="9" fontId="4" fillId="9" borderId="102" xfId="2" applyNumberFormat="1" applyFont="1" applyFill="1" applyBorder="1" applyAlignment="1" applyProtection="1">
      <alignment horizontal="center" vertical="center" wrapText="1"/>
      <protection hidden="1"/>
    </xf>
    <xf numFmtId="164" fontId="8" fillId="9" borderId="105" xfId="2" applyNumberFormat="1" applyFont="1" applyFill="1" applyBorder="1" applyAlignment="1" applyProtection="1">
      <alignment horizontal="center" vertical="center" wrapText="1"/>
      <protection hidden="1"/>
    </xf>
    <xf numFmtId="10" fontId="8" fillId="9" borderId="151" xfId="1" applyNumberFormat="1" applyFont="1" applyFill="1" applyBorder="1" applyAlignment="1" applyProtection="1">
      <alignment horizontal="right" vertical="center" wrapText="1"/>
      <protection hidden="1"/>
    </xf>
    <xf numFmtId="9" fontId="8" fillId="9" borderId="152" xfId="1" applyFont="1" applyFill="1" applyBorder="1" applyAlignment="1" applyProtection="1">
      <alignment horizontal="right" vertical="center" wrapText="1"/>
      <protection hidden="1"/>
    </xf>
    <xf numFmtId="9" fontId="8" fillId="9" borderId="153" xfId="1" applyFont="1" applyFill="1" applyBorder="1" applyAlignment="1" applyProtection="1">
      <alignment horizontal="right" vertical="center" wrapText="1"/>
      <protection hidden="1"/>
    </xf>
    <xf numFmtId="9" fontId="8" fillId="9" borderId="81" xfId="1" applyFont="1" applyFill="1" applyBorder="1" applyAlignment="1" applyProtection="1">
      <alignment horizontal="right" vertical="center" wrapText="1"/>
      <protection hidden="1"/>
    </xf>
    <xf numFmtId="9" fontId="8" fillId="9" borderId="151" xfId="1" applyFont="1" applyFill="1" applyBorder="1" applyAlignment="1" applyProtection="1">
      <alignment horizontal="right" vertical="center" wrapText="1"/>
      <protection hidden="1"/>
    </xf>
    <xf numFmtId="9" fontId="8" fillId="9" borderId="48" xfId="1" applyFont="1" applyFill="1" applyBorder="1" applyAlignment="1" applyProtection="1">
      <alignment horizontal="right" vertical="center" wrapText="1"/>
      <protection hidden="1"/>
    </xf>
    <xf numFmtId="0" fontId="4" fillId="9" borderId="97" xfId="2" applyFont="1" applyFill="1" applyBorder="1" applyAlignment="1" applyProtection="1">
      <alignment horizontal="center" vertical="center" wrapText="1"/>
      <protection hidden="1"/>
    </xf>
    <xf numFmtId="0" fontId="4" fillId="9" borderId="106" xfId="2" applyFont="1" applyFill="1" applyBorder="1" applyAlignment="1" applyProtection="1">
      <alignment horizontal="center" vertical="center"/>
      <protection hidden="1"/>
    </xf>
    <xf numFmtId="0" fontId="8" fillId="9" borderId="103" xfId="2" applyFont="1" applyFill="1" applyBorder="1" applyAlignment="1" applyProtection="1">
      <alignment horizontal="center" vertical="center" wrapText="1"/>
      <protection hidden="1"/>
    </xf>
    <xf numFmtId="0" fontId="8" fillId="9" borderId="108" xfId="2" applyFont="1" applyFill="1" applyBorder="1" applyAlignment="1" applyProtection="1">
      <alignment horizontal="center" vertical="center" wrapText="1"/>
      <protection hidden="1"/>
    </xf>
    <xf numFmtId="0" fontId="8" fillId="9" borderId="41" xfId="2" applyFont="1" applyFill="1" applyBorder="1" applyAlignment="1" applyProtection="1">
      <alignment horizontal="center" vertical="center" wrapText="1"/>
      <protection hidden="1"/>
    </xf>
    <xf numFmtId="3" fontId="4" fillId="9" borderId="114" xfId="2" applyNumberFormat="1" applyFont="1" applyFill="1" applyBorder="1" applyAlignment="1" applyProtection="1">
      <alignment horizontal="center" vertical="center" wrapText="1"/>
      <protection hidden="1"/>
    </xf>
    <xf numFmtId="164" fontId="4" fillId="9" borderId="105" xfId="2" applyNumberFormat="1" applyFont="1" applyFill="1" applyBorder="1" applyAlignment="1" applyProtection="1">
      <alignment horizontal="center" vertical="center" wrapText="1"/>
      <protection hidden="1"/>
    </xf>
    <xf numFmtId="9" fontId="8" fillId="9" borderId="86" xfId="1" applyFont="1" applyFill="1" applyBorder="1" applyAlignment="1" applyProtection="1">
      <alignment horizontal="right" vertical="center" wrapText="1"/>
      <protection hidden="1"/>
    </xf>
    <xf numFmtId="9" fontId="8" fillId="9" borderId="42" xfId="1" applyFont="1" applyFill="1" applyBorder="1" applyAlignment="1" applyProtection="1">
      <alignment horizontal="right" vertical="center" wrapText="1"/>
      <protection hidden="1"/>
    </xf>
    <xf numFmtId="9" fontId="8" fillId="9" borderId="44" xfId="1" applyFont="1" applyFill="1" applyBorder="1" applyAlignment="1" applyProtection="1">
      <alignment horizontal="right" vertical="center" wrapText="1"/>
      <protection hidden="1"/>
    </xf>
    <xf numFmtId="9" fontId="8" fillId="9" borderId="2" xfId="1" applyFont="1" applyFill="1" applyBorder="1" applyAlignment="1" applyProtection="1">
      <alignment horizontal="right" vertical="center" wrapText="1"/>
      <protection hidden="1"/>
    </xf>
    <xf numFmtId="0" fontId="4" fillId="9" borderId="105" xfId="2" applyFont="1" applyFill="1" applyBorder="1" applyAlignment="1" applyProtection="1">
      <alignment horizontal="center" vertical="center" wrapText="1"/>
      <protection hidden="1"/>
    </xf>
    <xf numFmtId="0" fontId="3" fillId="9" borderId="108" xfId="2" applyFont="1" applyFill="1" applyBorder="1" applyAlignment="1" applyProtection="1">
      <alignment horizontal="center" vertical="center" wrapText="1"/>
      <protection hidden="1"/>
    </xf>
    <xf numFmtId="10" fontId="4" fillId="9" borderId="41" xfId="1" applyNumberFormat="1" applyFont="1" applyFill="1" applyBorder="1" applyAlignment="1" applyProtection="1">
      <alignment horizontal="center" vertical="center" wrapText="1"/>
      <protection hidden="1"/>
    </xf>
    <xf numFmtId="164" fontId="4" fillId="9" borderId="105" xfId="2" applyNumberFormat="1" applyFont="1" applyFill="1" applyBorder="1" applyAlignment="1" applyProtection="1">
      <alignment horizontal="center" vertical="center"/>
      <protection hidden="1"/>
    </xf>
    <xf numFmtId="9" fontId="4" fillId="9" borderId="73" xfId="1" applyFont="1" applyFill="1" applyBorder="1" applyAlignment="1" applyProtection="1">
      <alignment horizontal="right" vertical="center"/>
      <protection hidden="1"/>
    </xf>
    <xf numFmtId="9" fontId="4" fillId="9" borderId="36" xfId="1" applyFont="1" applyFill="1" applyBorder="1" applyAlignment="1" applyProtection="1">
      <alignment horizontal="right" vertical="center"/>
      <protection hidden="1"/>
    </xf>
    <xf numFmtId="9" fontId="4" fillId="9" borderId="38" xfId="1" applyFont="1" applyFill="1" applyBorder="1" applyAlignment="1" applyProtection="1">
      <alignment horizontal="right" vertical="center"/>
      <protection hidden="1"/>
    </xf>
    <xf numFmtId="9" fontId="4" fillId="9" borderId="2" xfId="1" applyFont="1" applyFill="1" applyBorder="1" applyAlignment="1" applyProtection="1">
      <alignment horizontal="right" vertical="center"/>
      <protection hidden="1"/>
    </xf>
    <xf numFmtId="9" fontId="4" fillId="29" borderId="5" xfId="1" applyFont="1" applyFill="1" applyBorder="1" applyAlignment="1" applyProtection="1">
      <alignment horizontal="right" vertical="center"/>
      <protection hidden="1"/>
    </xf>
    <xf numFmtId="9" fontId="4" fillId="9" borderId="151" xfId="1" applyFont="1" applyFill="1" applyBorder="1" applyAlignment="1" applyProtection="1">
      <alignment horizontal="right" vertical="center"/>
      <protection hidden="1"/>
    </xf>
    <xf numFmtId="9" fontId="4" fillId="9" borderId="152" xfId="1" applyFont="1" applyFill="1" applyBorder="1" applyAlignment="1" applyProtection="1">
      <alignment horizontal="right" vertical="center"/>
      <protection hidden="1"/>
    </xf>
    <xf numFmtId="9" fontId="4" fillId="9" borderId="153" xfId="1" applyFont="1" applyFill="1" applyBorder="1" applyAlignment="1" applyProtection="1">
      <alignment horizontal="right" vertical="center"/>
      <protection hidden="1"/>
    </xf>
    <xf numFmtId="9" fontId="4" fillId="30" borderId="41" xfId="1" applyFont="1" applyFill="1" applyBorder="1" applyAlignment="1" applyProtection="1">
      <alignment horizontal="center" vertical="center" wrapText="1"/>
      <protection hidden="1"/>
    </xf>
    <xf numFmtId="9" fontId="4" fillId="29" borderId="1" xfId="1" applyFont="1" applyFill="1" applyBorder="1" applyAlignment="1" applyProtection="1">
      <alignment horizontal="right" vertical="center"/>
      <protection hidden="1"/>
    </xf>
    <xf numFmtId="9" fontId="4" fillId="29" borderId="2" xfId="1" applyFont="1" applyFill="1" applyBorder="1" applyAlignment="1" applyProtection="1">
      <alignment horizontal="right" vertical="center"/>
      <protection hidden="1"/>
    </xf>
    <xf numFmtId="10" fontId="4" fillId="30" borderId="103" xfId="3" applyNumberFormat="1" applyFont="1" applyFill="1" applyBorder="1" applyAlignment="1" applyProtection="1">
      <alignment horizontal="center" vertical="center" wrapText="1"/>
      <protection hidden="1"/>
    </xf>
    <xf numFmtId="0" fontId="4" fillId="9" borderId="100" xfId="2" applyFont="1" applyFill="1" applyBorder="1" applyProtection="1">
      <protection hidden="1"/>
    </xf>
    <xf numFmtId="9" fontId="4" fillId="9" borderId="48" xfId="1" applyFont="1" applyFill="1" applyBorder="1" applyAlignment="1" applyProtection="1">
      <alignment horizontal="right" vertical="center"/>
      <protection hidden="1"/>
    </xf>
    <xf numFmtId="9" fontId="4" fillId="30" borderId="103" xfId="3" applyFont="1" applyFill="1" applyBorder="1" applyAlignment="1" applyProtection="1">
      <alignment horizontal="center" vertical="center" wrapText="1"/>
      <protection hidden="1"/>
    </xf>
    <xf numFmtId="0" fontId="4" fillId="9" borderId="104" xfId="2" applyFont="1" applyFill="1" applyBorder="1" applyAlignment="1" applyProtection="1">
      <alignment horizontal="center" vertical="center" wrapText="1"/>
      <protection hidden="1"/>
    </xf>
    <xf numFmtId="9" fontId="4" fillId="9" borderId="51" xfId="1" applyFont="1" applyFill="1" applyBorder="1" applyAlignment="1" applyProtection="1">
      <alignment horizontal="right" vertical="center"/>
      <protection hidden="1"/>
    </xf>
    <xf numFmtId="9" fontId="4" fillId="29" borderId="52" xfId="1" applyFont="1" applyFill="1" applyBorder="1" applyAlignment="1" applyProtection="1">
      <alignment horizontal="right" vertical="center"/>
      <protection hidden="1"/>
    </xf>
    <xf numFmtId="0" fontId="4" fillId="9" borderId="43" xfId="2" applyFont="1" applyFill="1" applyBorder="1" applyAlignment="1" applyProtection="1">
      <alignment vertical="center" wrapText="1"/>
      <protection hidden="1"/>
    </xf>
    <xf numFmtId="0" fontId="4" fillId="9" borderId="41" xfId="2" applyFont="1" applyFill="1" applyBorder="1" applyAlignment="1" applyProtection="1">
      <alignment horizontal="center" vertical="center" wrapText="1"/>
      <protection hidden="1"/>
    </xf>
    <xf numFmtId="10" fontId="4" fillId="9" borderId="69" xfId="1" applyNumberFormat="1" applyFont="1" applyFill="1" applyBorder="1" applyAlignment="1" applyProtection="1">
      <alignment horizontal="center" vertical="center" wrapText="1"/>
      <protection hidden="1"/>
    </xf>
    <xf numFmtId="9" fontId="4" fillId="9" borderId="34" xfId="1" applyFont="1" applyFill="1" applyBorder="1" applyAlignment="1" applyProtection="1">
      <alignment horizontal="right" vertical="center"/>
      <protection hidden="1"/>
    </xf>
    <xf numFmtId="9" fontId="4" fillId="9" borderId="35" xfId="1" applyFont="1" applyFill="1" applyBorder="1" applyAlignment="1" applyProtection="1">
      <alignment horizontal="right" vertical="center"/>
      <protection hidden="1"/>
    </xf>
    <xf numFmtId="9" fontId="4" fillId="9" borderId="37" xfId="1" applyFont="1" applyFill="1" applyBorder="1" applyAlignment="1" applyProtection="1">
      <alignment horizontal="right" vertical="center"/>
      <protection hidden="1"/>
    </xf>
    <xf numFmtId="9" fontId="4" fillId="9" borderId="90" xfId="1" applyFont="1" applyFill="1" applyBorder="1" applyAlignment="1" applyProtection="1">
      <alignment horizontal="right" vertical="center"/>
      <protection hidden="1"/>
    </xf>
    <xf numFmtId="9" fontId="4" fillId="9" borderId="76" xfId="1" applyFont="1" applyFill="1" applyBorder="1" applyAlignment="1" applyProtection="1">
      <alignment horizontal="right" vertical="center"/>
      <protection hidden="1"/>
    </xf>
    <xf numFmtId="9" fontId="4" fillId="29" borderId="3" xfId="1" applyFont="1" applyFill="1" applyBorder="1" applyAlignment="1" applyProtection="1">
      <alignment horizontal="right" vertical="center"/>
      <protection hidden="1"/>
    </xf>
    <xf numFmtId="9" fontId="4" fillId="9" borderId="46" xfId="1" applyFont="1" applyFill="1" applyBorder="1" applyAlignment="1" applyProtection="1">
      <alignment horizontal="right" vertical="center"/>
      <protection hidden="1"/>
    </xf>
    <xf numFmtId="9" fontId="4" fillId="9" borderId="47" xfId="1" applyFont="1" applyFill="1" applyBorder="1" applyAlignment="1" applyProtection="1">
      <alignment horizontal="right" vertical="center"/>
      <protection hidden="1"/>
    </xf>
    <xf numFmtId="9" fontId="4" fillId="9" borderId="79" xfId="1" applyFont="1" applyFill="1" applyBorder="1" applyAlignment="1" applyProtection="1">
      <alignment horizontal="right" vertical="center"/>
      <protection hidden="1"/>
    </xf>
    <xf numFmtId="9" fontId="4" fillId="9" borderId="54" xfId="1" applyFont="1" applyFill="1" applyBorder="1" applyAlignment="1" applyProtection="1">
      <alignment horizontal="right" vertical="center"/>
      <protection hidden="1"/>
    </xf>
    <xf numFmtId="9" fontId="4" fillId="9" borderId="101" xfId="1" applyFont="1" applyFill="1" applyBorder="1" applyAlignment="1" applyProtection="1">
      <alignment horizontal="right" vertical="center"/>
      <protection hidden="1"/>
    </xf>
    <xf numFmtId="9" fontId="4" fillId="9" borderId="78" xfId="1" applyFont="1" applyFill="1" applyBorder="1" applyAlignment="1" applyProtection="1">
      <alignment horizontal="right" vertical="center"/>
      <protection hidden="1"/>
    </xf>
    <xf numFmtId="9" fontId="4" fillId="9" borderId="1" xfId="1" applyFont="1" applyFill="1" applyBorder="1" applyAlignment="1" applyProtection="1">
      <alignment horizontal="right" vertical="center"/>
      <protection hidden="1"/>
    </xf>
    <xf numFmtId="9" fontId="4" fillId="9" borderId="5" xfId="1" applyFont="1" applyFill="1" applyBorder="1" applyAlignment="1" applyProtection="1">
      <alignment horizontal="right" vertical="center"/>
      <protection hidden="1"/>
    </xf>
    <xf numFmtId="0" fontId="4" fillId="9" borderId="106" xfId="2" applyFont="1" applyFill="1" applyBorder="1" applyAlignment="1" applyProtection="1">
      <alignment vertical="center" wrapText="1"/>
      <protection hidden="1"/>
    </xf>
    <xf numFmtId="9" fontId="4" fillId="9" borderId="70" xfId="1" applyFont="1" applyFill="1" applyBorder="1" applyAlignment="1" applyProtection="1">
      <alignment horizontal="center" vertical="center" wrapText="1"/>
      <protection hidden="1"/>
    </xf>
    <xf numFmtId="9" fontId="4" fillId="9" borderId="67" xfId="1" applyFont="1" applyFill="1" applyBorder="1" applyAlignment="1" applyProtection="1">
      <alignment horizontal="right" vertical="center"/>
      <protection hidden="1"/>
    </xf>
    <xf numFmtId="9" fontId="4" fillId="9" borderId="45" xfId="1" applyFont="1" applyFill="1" applyBorder="1" applyAlignment="1" applyProtection="1">
      <alignment horizontal="right" vertical="center"/>
      <protection hidden="1"/>
    </xf>
    <xf numFmtId="9" fontId="4" fillId="9" borderId="72" xfId="1" applyFont="1" applyFill="1" applyBorder="1" applyAlignment="1" applyProtection="1">
      <alignment horizontal="right" vertical="center"/>
      <protection hidden="1"/>
    </xf>
    <xf numFmtId="9" fontId="4" fillId="29" borderId="24" xfId="1" applyFont="1" applyFill="1" applyBorder="1" applyAlignment="1" applyProtection="1">
      <alignment horizontal="right" vertical="center"/>
      <protection hidden="1"/>
    </xf>
    <xf numFmtId="9" fontId="4" fillId="9" borderId="40" xfId="1" applyFont="1" applyFill="1" applyBorder="1" applyAlignment="1" applyProtection="1">
      <alignment horizontal="right" vertical="center"/>
      <protection hidden="1"/>
    </xf>
    <xf numFmtId="9" fontId="4" fillId="9" borderId="41" xfId="1" applyFont="1" applyFill="1" applyBorder="1" applyAlignment="1" applyProtection="1">
      <alignment horizontal="right" vertical="center"/>
      <protection hidden="1"/>
    </xf>
    <xf numFmtId="9" fontId="4" fillId="9" borderId="75" xfId="1" applyFont="1" applyFill="1" applyBorder="1" applyAlignment="1" applyProtection="1">
      <alignment horizontal="right" vertical="center"/>
      <protection hidden="1"/>
    </xf>
    <xf numFmtId="9" fontId="4" fillId="9" borderId="0" xfId="1" applyFont="1" applyFill="1" applyBorder="1" applyAlignment="1" applyProtection="1">
      <alignment horizontal="right" vertical="center"/>
      <protection hidden="1"/>
    </xf>
    <xf numFmtId="9" fontId="4" fillId="9" borderId="71" xfId="1" applyFont="1" applyFill="1" applyBorder="1" applyAlignment="1" applyProtection="1">
      <alignment horizontal="right" vertical="center"/>
      <protection hidden="1"/>
    </xf>
    <xf numFmtId="0" fontId="4" fillId="9" borderId="107" xfId="2" applyFont="1" applyFill="1" applyBorder="1" applyAlignment="1" applyProtection="1">
      <alignment vertical="center" wrapText="1"/>
      <protection hidden="1"/>
    </xf>
    <xf numFmtId="0" fontId="4" fillId="9" borderId="115" xfId="2" applyFont="1" applyFill="1" applyBorder="1" applyAlignment="1" applyProtection="1">
      <alignment vertical="center" wrapText="1"/>
      <protection hidden="1"/>
    </xf>
    <xf numFmtId="9" fontId="4" fillId="9" borderId="83" xfId="1" applyFont="1" applyFill="1" applyBorder="1" applyAlignment="1" applyProtection="1">
      <alignment horizontal="right" vertical="center"/>
      <protection hidden="1"/>
    </xf>
    <xf numFmtId="9" fontId="4" fillId="9" borderId="84" xfId="1" applyFont="1" applyFill="1" applyBorder="1" applyAlignment="1" applyProtection="1">
      <alignment horizontal="right" vertical="center"/>
      <protection hidden="1"/>
    </xf>
    <xf numFmtId="9" fontId="4" fillId="9" borderId="85" xfId="1" applyFont="1" applyFill="1" applyBorder="1" applyAlignment="1" applyProtection="1">
      <alignment horizontal="right" vertical="center"/>
      <protection hidden="1"/>
    </xf>
    <xf numFmtId="0" fontId="4" fillId="9" borderId="47" xfId="2" applyFont="1" applyFill="1" applyBorder="1" applyAlignment="1" applyProtection="1">
      <alignment horizontal="center" vertical="center" wrapText="1"/>
      <protection hidden="1"/>
    </xf>
    <xf numFmtId="0" fontId="4" fillId="30" borderId="103" xfId="2" applyFont="1" applyFill="1" applyBorder="1" applyAlignment="1" applyProtection="1">
      <alignment horizontal="center" vertical="center" wrapText="1"/>
      <protection hidden="1"/>
    </xf>
    <xf numFmtId="0" fontId="4" fillId="30" borderId="108" xfId="2" applyFont="1" applyFill="1" applyBorder="1" applyAlignment="1" applyProtection="1">
      <alignment horizontal="center" vertical="center" wrapText="1"/>
      <protection hidden="1"/>
    </xf>
    <xf numFmtId="0" fontId="3" fillId="25" borderId="102" xfId="2" applyFont="1" applyFill="1" applyBorder="1" applyAlignment="1" applyProtection="1">
      <alignment horizontal="center" vertical="center" wrapText="1"/>
      <protection hidden="1"/>
    </xf>
    <xf numFmtId="9" fontId="4" fillId="30" borderId="108" xfId="2" applyNumberFormat="1" applyFont="1" applyFill="1" applyBorder="1" applyAlignment="1" applyProtection="1">
      <alignment horizontal="center" vertical="center" wrapText="1"/>
      <protection hidden="1"/>
    </xf>
    <xf numFmtId="165" fontId="4" fillId="30" borderId="103" xfId="3" applyNumberFormat="1" applyFont="1" applyFill="1" applyBorder="1" applyAlignment="1" applyProtection="1">
      <alignment horizontal="center" vertical="center" wrapText="1"/>
      <protection hidden="1"/>
    </xf>
    <xf numFmtId="0" fontId="4" fillId="9" borderId="84" xfId="2" applyFont="1" applyFill="1" applyBorder="1" applyAlignment="1" applyProtection="1">
      <alignment horizontal="center" vertical="center" wrapText="1"/>
      <protection hidden="1"/>
    </xf>
    <xf numFmtId="9" fontId="4" fillId="9" borderId="84" xfId="1" applyFont="1" applyFill="1" applyBorder="1" applyAlignment="1" applyProtection="1">
      <alignment horizontal="center" vertical="center" wrapText="1"/>
      <protection hidden="1"/>
    </xf>
    <xf numFmtId="9" fontId="8" fillId="9" borderId="0" xfId="3" applyFont="1" applyFill="1" applyBorder="1" applyAlignment="1" applyProtection="1">
      <alignment horizontal="center" vertical="center" wrapText="1"/>
      <protection hidden="1"/>
    </xf>
    <xf numFmtId="0" fontId="0" fillId="0" borderId="0" xfId="0" applyBorder="1"/>
    <xf numFmtId="0" fontId="10" fillId="4" borderId="0" xfId="2" applyFont="1" applyFill="1" applyBorder="1" applyAlignment="1" applyProtection="1">
      <alignment horizontal="left"/>
    </xf>
    <xf numFmtId="0" fontId="4" fillId="4" borderId="0" xfId="2" applyFont="1" applyFill="1" applyBorder="1" applyAlignment="1" applyProtection="1"/>
    <xf numFmtId="0" fontId="10" fillId="4" borderId="0" xfId="2" applyFont="1" applyFill="1" applyBorder="1" applyAlignment="1" applyProtection="1"/>
    <xf numFmtId="0" fontId="3" fillId="0" borderId="0" xfId="2" applyFont="1" applyBorder="1" applyAlignment="1" applyProtection="1"/>
    <xf numFmtId="0" fontId="0" fillId="0" borderId="156" xfId="0" applyBorder="1"/>
    <xf numFmtId="0" fontId="8" fillId="0" borderId="40" xfId="2" applyFont="1" applyBorder="1" applyProtection="1">
      <protection hidden="1"/>
    </xf>
    <xf numFmtId="0" fontId="8" fillId="0" borderId="41" xfId="2" applyFont="1" applyBorder="1" applyProtection="1">
      <protection hidden="1"/>
    </xf>
    <xf numFmtId="0" fontId="8" fillId="25" borderId="41" xfId="2" applyFont="1" applyFill="1" applyBorder="1" applyAlignment="1" applyProtection="1">
      <alignment horizontal="center" vertical="center" wrapText="1"/>
      <protection hidden="1"/>
    </xf>
    <xf numFmtId="0" fontId="8" fillId="9" borderId="35" xfId="2" applyFont="1" applyFill="1" applyBorder="1" applyAlignment="1" applyProtection="1">
      <alignment horizontal="center" vertical="center" wrapText="1"/>
      <protection hidden="1"/>
    </xf>
    <xf numFmtId="164" fontId="5" fillId="3" borderId="0" xfId="2" applyNumberFormat="1" applyFont="1" applyFill="1" applyBorder="1" applyAlignment="1" applyProtection="1">
      <alignment horizontal="center" vertical="center" wrapText="1"/>
    </xf>
    <xf numFmtId="0" fontId="8" fillId="0" borderId="41" xfId="0" applyFont="1" applyBorder="1" applyAlignment="1">
      <alignment horizontal="left" vertical="center" wrapText="1"/>
    </xf>
    <xf numFmtId="9" fontId="3" fillId="0" borderId="75" xfId="3" applyFont="1" applyBorder="1" applyAlignment="1">
      <alignment horizontal="center" vertical="center"/>
    </xf>
    <xf numFmtId="0" fontId="8" fillId="0" borderId="41" xfId="0" applyFont="1" applyFill="1" applyBorder="1" applyAlignment="1">
      <alignment horizontal="left" vertical="center" wrapText="1"/>
    </xf>
    <xf numFmtId="0" fontId="31" fillId="0" borderId="41" xfId="0" applyFont="1" applyFill="1" applyBorder="1" applyAlignment="1">
      <alignment wrapText="1"/>
    </xf>
    <xf numFmtId="0" fontId="3" fillId="0" borderId="41" xfId="2" applyFont="1" applyBorder="1" applyAlignment="1" applyProtection="1">
      <alignment horizontal="center" vertical="center" wrapText="1"/>
      <protection hidden="1"/>
    </xf>
    <xf numFmtId="0" fontId="31" fillId="0" borderId="41" xfId="0" applyFont="1" applyFill="1" applyBorder="1"/>
    <xf numFmtId="9" fontId="3" fillId="0" borderId="41" xfId="0" applyNumberFormat="1" applyFont="1" applyFill="1" applyBorder="1" applyAlignment="1" applyProtection="1">
      <alignment horizontal="center" vertical="center" wrapText="1"/>
      <protection hidden="1"/>
    </xf>
    <xf numFmtId="9" fontId="3" fillId="0" borderId="75" xfId="3" applyFont="1" applyFill="1" applyBorder="1" applyAlignment="1">
      <alignment horizontal="center" vertical="center"/>
    </xf>
    <xf numFmtId="9" fontId="3" fillId="0" borderId="41" xfId="0" applyNumberFormat="1" applyFont="1" applyBorder="1" applyAlignment="1" applyProtection="1">
      <alignment horizontal="center" vertical="center" wrapText="1"/>
      <protection hidden="1"/>
    </xf>
    <xf numFmtId="0" fontId="8" fillId="0" borderId="47" xfId="0" applyFont="1" applyBorder="1" applyAlignment="1">
      <alignment horizontal="left" vertical="center" wrapText="1"/>
    </xf>
    <xf numFmtId="0" fontId="3" fillId="0" borderId="47" xfId="2" applyFont="1" applyBorder="1" applyAlignment="1" applyProtection="1">
      <alignment horizontal="center" vertical="center" wrapText="1"/>
      <protection hidden="1"/>
    </xf>
    <xf numFmtId="9" fontId="3" fillId="0" borderId="47" xfId="0" applyNumberFormat="1" applyFont="1" applyBorder="1" applyAlignment="1" applyProtection="1">
      <alignment horizontal="center" vertical="center" wrapText="1"/>
      <protection hidden="1"/>
    </xf>
    <xf numFmtId="9" fontId="3" fillId="0" borderId="78" xfId="3" applyFont="1" applyFill="1" applyBorder="1" applyAlignment="1">
      <alignment horizontal="center" vertical="center"/>
    </xf>
    <xf numFmtId="1" fontId="3" fillId="0" borderId="41" xfId="0" applyNumberFormat="1" applyFont="1" applyBorder="1" applyAlignment="1" applyProtection="1">
      <alignment horizontal="center" vertical="center" wrapText="1"/>
      <protection hidden="1"/>
    </xf>
    <xf numFmtId="2" fontId="30" fillId="3" borderId="75" xfId="2" applyNumberFormat="1" applyFont="1" applyFill="1" applyBorder="1" applyAlignment="1" applyProtection="1">
      <alignment horizontal="center" vertical="center" wrapText="1"/>
    </xf>
    <xf numFmtId="0" fontId="8" fillId="0" borderId="69" xfId="0" applyFont="1" applyBorder="1" applyAlignment="1">
      <alignment horizontal="left" vertical="center" wrapText="1"/>
    </xf>
    <xf numFmtId="0" fontId="3" fillId="0" borderId="69" xfId="0" applyFont="1" applyFill="1" applyBorder="1" applyAlignment="1" applyProtection="1">
      <alignment horizontal="left" vertical="center" wrapText="1"/>
      <protection hidden="1"/>
    </xf>
    <xf numFmtId="0" fontId="3" fillId="0" borderId="69" xfId="0" applyFont="1" applyBorder="1" applyAlignment="1" applyProtection="1">
      <alignment horizontal="left" vertical="center" wrapText="1"/>
      <protection hidden="1"/>
    </xf>
    <xf numFmtId="0" fontId="3" fillId="0" borderId="69" xfId="0" applyFont="1" applyBorder="1" applyAlignment="1">
      <alignment horizontal="left" vertical="center" wrapText="1"/>
    </xf>
    <xf numFmtId="0" fontId="3" fillId="0" borderId="101" xfId="0" applyFont="1" applyBorder="1" applyAlignment="1">
      <alignment horizontal="left" vertical="center" wrapText="1"/>
    </xf>
    <xf numFmtId="9" fontId="3" fillId="0" borderId="43" xfId="0" applyNumberFormat="1" applyFont="1" applyBorder="1" applyAlignment="1">
      <alignment horizontal="center" vertical="center"/>
    </xf>
    <xf numFmtId="9" fontId="3" fillId="0" borderId="43" xfId="0" applyNumberFormat="1" applyFont="1" applyFill="1" applyBorder="1" applyAlignment="1">
      <alignment horizontal="center" vertical="center"/>
    </xf>
    <xf numFmtId="9" fontId="3" fillId="0" borderId="79" xfId="0" applyNumberFormat="1" applyFont="1" applyFill="1" applyBorder="1" applyAlignment="1">
      <alignment horizontal="center" vertical="center"/>
    </xf>
    <xf numFmtId="2" fontId="30" fillId="3" borderId="40" xfId="2" applyNumberFormat="1" applyFont="1" applyFill="1" applyBorder="1" applyAlignment="1" applyProtection="1">
      <alignment horizontal="center" vertical="center" wrapText="1"/>
    </xf>
    <xf numFmtId="9" fontId="3" fillId="0" borderId="40" xfId="3" applyFont="1" applyBorder="1" applyAlignment="1">
      <alignment horizontal="center" vertical="center"/>
    </xf>
    <xf numFmtId="9" fontId="3" fillId="0" borderId="40" xfId="3" applyFont="1" applyFill="1" applyBorder="1" applyAlignment="1">
      <alignment horizontal="center" vertical="center"/>
    </xf>
    <xf numFmtId="9" fontId="3" fillId="0" borderId="46" xfId="3" applyFont="1" applyFill="1" applyBorder="1" applyAlignment="1">
      <alignment horizontal="center" vertical="center"/>
    </xf>
    <xf numFmtId="0" fontId="5" fillId="3" borderId="159" xfId="2" applyFont="1" applyFill="1" applyBorder="1" applyAlignment="1" applyProtection="1">
      <alignment horizontal="center" vertical="center" wrapText="1"/>
    </xf>
    <xf numFmtId="0" fontId="5" fillId="3" borderId="160" xfId="2" applyFont="1" applyFill="1" applyBorder="1" applyAlignment="1" applyProtection="1">
      <alignment horizontal="center" vertical="center" wrapText="1"/>
    </xf>
    <xf numFmtId="0" fontId="8" fillId="21" borderId="41" xfId="2" applyFont="1" applyFill="1" applyBorder="1" applyAlignment="1" applyProtection="1">
      <alignment horizontal="center" vertical="center" wrapText="1"/>
      <protection hidden="1"/>
    </xf>
    <xf numFmtId="0" fontId="8" fillId="7" borderId="41" xfId="2" applyFont="1" applyFill="1" applyBorder="1" applyAlignment="1" applyProtection="1">
      <alignment horizontal="center" vertical="center" wrapText="1"/>
      <protection hidden="1"/>
    </xf>
    <xf numFmtId="0" fontId="3" fillId="7" borderId="41" xfId="2" applyFont="1" applyFill="1" applyBorder="1" applyAlignment="1" applyProtection="1">
      <alignment horizontal="center" vertical="center" wrapText="1"/>
      <protection hidden="1"/>
    </xf>
    <xf numFmtId="3" fontId="3" fillId="8" borderId="41" xfId="2" applyNumberFormat="1" applyFont="1" applyFill="1" applyBorder="1" applyAlignment="1" applyProtection="1">
      <alignment horizontal="center" vertical="center" wrapText="1"/>
      <protection hidden="1"/>
    </xf>
    <xf numFmtId="1" fontId="3" fillId="8" borderId="41" xfId="2" applyNumberFormat="1" applyFont="1" applyFill="1" applyBorder="1" applyAlignment="1" applyProtection="1">
      <alignment horizontal="center" vertical="center"/>
      <protection hidden="1"/>
    </xf>
    <xf numFmtId="3" fontId="3" fillId="28" borderId="41" xfId="2" applyNumberFormat="1" applyFont="1" applyFill="1" applyBorder="1" applyAlignment="1" applyProtection="1">
      <alignment horizontal="center" vertical="center" wrapText="1"/>
      <protection hidden="1"/>
    </xf>
    <xf numFmtId="164" fontId="3" fillId="8" borderId="41" xfId="2" applyNumberFormat="1" applyFont="1" applyFill="1" applyBorder="1" applyAlignment="1" applyProtection="1">
      <alignment horizontal="center" vertical="center" wrapText="1"/>
      <protection hidden="1"/>
    </xf>
    <xf numFmtId="164" fontId="3" fillId="8" borderId="41" xfId="2" applyNumberFormat="1" applyFont="1" applyFill="1" applyBorder="1" applyAlignment="1" applyProtection="1">
      <alignment vertical="center" wrapText="1"/>
      <protection hidden="1"/>
    </xf>
    <xf numFmtId="0" fontId="4" fillId="8" borderId="41" xfId="2" applyFont="1" applyFill="1" applyBorder="1" applyAlignment="1" applyProtection="1">
      <alignment horizontal="center" vertical="center" wrapText="1"/>
      <protection hidden="1"/>
    </xf>
    <xf numFmtId="0" fontId="4" fillId="24" borderId="41" xfId="2" applyFont="1" applyFill="1" applyBorder="1" applyAlignment="1" applyProtection="1">
      <alignment horizontal="center" vertical="center" wrapText="1"/>
      <protection hidden="1"/>
    </xf>
    <xf numFmtId="0" fontId="3" fillId="25" borderId="41" xfId="2" applyFont="1" applyFill="1" applyBorder="1" applyAlignment="1" applyProtection="1">
      <alignment horizontal="center" vertical="center" wrapText="1"/>
      <protection hidden="1"/>
    </xf>
    <xf numFmtId="0" fontId="3" fillId="9" borderId="41" xfId="2" applyFont="1" applyFill="1" applyBorder="1" applyAlignment="1" applyProtection="1">
      <alignment horizontal="center" vertical="center" wrapText="1"/>
      <protection hidden="1"/>
    </xf>
    <xf numFmtId="9" fontId="4" fillId="9" borderId="41" xfId="2" applyNumberFormat="1" applyFont="1" applyFill="1" applyBorder="1" applyAlignment="1" applyProtection="1">
      <alignment horizontal="center" vertical="center" wrapText="1"/>
      <protection hidden="1"/>
    </xf>
    <xf numFmtId="3" fontId="4" fillId="9" borderId="41" xfId="2" applyNumberFormat="1" applyFont="1" applyFill="1" applyBorder="1" applyAlignment="1" applyProtection="1">
      <alignment horizontal="center" vertical="center" wrapText="1"/>
      <protection hidden="1"/>
    </xf>
    <xf numFmtId="0" fontId="4" fillId="30" borderId="41" xfId="2" applyFont="1" applyFill="1" applyBorder="1" applyAlignment="1" applyProtection="1">
      <alignment horizontal="center" vertical="center" wrapText="1"/>
      <protection hidden="1"/>
    </xf>
    <xf numFmtId="9" fontId="4" fillId="30" borderId="41" xfId="2" applyNumberFormat="1" applyFont="1" applyFill="1" applyBorder="1" applyAlignment="1" applyProtection="1">
      <alignment horizontal="center" vertical="center" wrapText="1"/>
      <protection hidden="1"/>
    </xf>
    <xf numFmtId="0" fontId="4" fillId="9" borderId="41" xfId="2" applyFont="1" applyFill="1" applyBorder="1" applyAlignment="1" applyProtection="1">
      <alignment vertical="center" wrapText="1"/>
      <protection hidden="1"/>
    </xf>
    <xf numFmtId="0" fontId="8" fillId="12" borderId="35" xfId="2" applyFont="1" applyFill="1" applyBorder="1" applyAlignment="1">
      <alignment horizontal="left" vertical="center" wrapText="1"/>
    </xf>
    <xf numFmtId="0" fontId="8" fillId="12" borderId="35" xfId="2" applyFont="1" applyFill="1" applyBorder="1" applyAlignment="1">
      <alignment horizontal="center" vertical="center" wrapText="1"/>
    </xf>
    <xf numFmtId="9" fontId="8" fillId="12" borderId="76" xfId="1" applyFont="1" applyFill="1" applyBorder="1" applyAlignment="1">
      <alignment horizontal="center" vertical="center" wrapText="1"/>
    </xf>
    <xf numFmtId="9" fontId="8" fillId="12" borderId="75" xfId="1" applyFont="1" applyFill="1" applyBorder="1" applyAlignment="1">
      <alignment horizontal="center" vertical="center" wrapText="1"/>
    </xf>
    <xf numFmtId="9" fontId="8" fillId="5" borderId="75" xfId="1" applyFont="1" applyFill="1" applyBorder="1" applyAlignment="1" applyProtection="1">
      <alignment horizontal="center" vertical="center" wrapText="1"/>
      <protection hidden="1"/>
    </xf>
    <xf numFmtId="9" fontId="4" fillId="12" borderId="75" xfId="1" applyFont="1" applyFill="1" applyBorder="1" applyAlignment="1">
      <alignment horizontal="center" vertical="center" wrapText="1"/>
    </xf>
    <xf numFmtId="9" fontId="8" fillId="5" borderId="75" xfId="1" applyFont="1" applyFill="1" applyBorder="1" applyAlignment="1" applyProtection="1">
      <alignment horizontal="center" vertical="center" wrapText="1"/>
    </xf>
    <xf numFmtId="0" fontId="4" fillId="5" borderId="47" xfId="2" applyFont="1" applyFill="1" applyBorder="1" applyAlignment="1" applyProtection="1">
      <alignment horizontal="center" vertical="center" wrapText="1"/>
      <protection hidden="1"/>
    </xf>
    <xf numFmtId="0" fontId="8" fillId="5" borderId="47" xfId="2" applyFont="1" applyFill="1" applyBorder="1" applyAlignment="1" applyProtection="1">
      <alignment horizontal="center" vertical="center" wrapText="1"/>
      <protection hidden="1"/>
    </xf>
    <xf numFmtId="9" fontId="8" fillId="5" borderId="78" xfId="1" applyFont="1" applyFill="1" applyBorder="1" applyAlignment="1" applyProtection="1">
      <alignment horizontal="center" vertical="center" wrapText="1"/>
      <protection hidden="1"/>
    </xf>
    <xf numFmtId="9" fontId="8" fillId="6" borderId="76" xfId="2" applyNumberFormat="1" applyFont="1" applyFill="1" applyBorder="1" applyAlignment="1" applyProtection="1">
      <alignment horizontal="center" vertical="center" wrapText="1"/>
      <protection hidden="1"/>
    </xf>
    <xf numFmtId="9" fontId="8" fillId="6" borderId="75" xfId="2" applyNumberFormat="1" applyFont="1" applyFill="1" applyBorder="1" applyAlignment="1" applyProtection="1">
      <alignment horizontal="center" vertical="center" wrapText="1"/>
      <protection hidden="1"/>
    </xf>
    <xf numFmtId="9" fontId="8" fillId="6" borderId="78" xfId="1" applyFont="1" applyFill="1" applyBorder="1" applyAlignment="1" applyProtection="1">
      <alignment horizontal="center" vertical="center" wrapText="1"/>
      <protection hidden="1"/>
    </xf>
    <xf numFmtId="0" fontId="8" fillId="21" borderId="35" xfId="2" applyFont="1" applyFill="1" applyBorder="1" applyAlignment="1" applyProtection="1">
      <alignment horizontal="center" vertical="center" wrapText="1"/>
      <protection hidden="1"/>
    </xf>
    <xf numFmtId="9" fontId="8" fillId="21" borderId="76" xfId="1" applyFont="1" applyFill="1" applyBorder="1" applyAlignment="1" applyProtection="1">
      <alignment horizontal="center" vertical="center" wrapText="1"/>
      <protection hidden="1"/>
    </xf>
    <xf numFmtId="9" fontId="8" fillId="7" borderId="75" xfId="1" applyFont="1" applyFill="1" applyBorder="1" applyAlignment="1" applyProtection="1">
      <alignment horizontal="center" vertical="center" wrapText="1"/>
      <protection hidden="1"/>
    </xf>
    <xf numFmtId="0" fontId="8" fillId="7" borderId="47" xfId="2" applyFont="1" applyFill="1" applyBorder="1" applyAlignment="1" applyProtection="1">
      <alignment horizontal="center" vertical="center" wrapText="1"/>
      <protection hidden="1"/>
    </xf>
    <xf numFmtId="0" fontId="3" fillId="7" borderId="47" xfId="2" applyFont="1" applyFill="1" applyBorder="1" applyAlignment="1" applyProtection="1">
      <alignment horizontal="center" vertical="center" wrapText="1"/>
      <protection hidden="1"/>
    </xf>
    <xf numFmtId="9" fontId="8" fillId="7" borderId="78" xfId="1" applyFont="1" applyFill="1" applyBorder="1" applyAlignment="1" applyProtection="1">
      <alignment horizontal="center" vertical="center" wrapText="1"/>
      <protection hidden="1"/>
    </xf>
    <xf numFmtId="0" fontId="8" fillId="8" borderId="35" xfId="2" applyFont="1" applyFill="1" applyBorder="1" applyAlignment="1" applyProtection="1">
      <alignment horizontal="center" vertical="center" wrapText="1"/>
      <protection hidden="1"/>
    </xf>
    <xf numFmtId="0" fontId="3" fillId="8" borderId="35" xfId="2" applyFont="1" applyFill="1" applyBorder="1" applyAlignment="1" applyProtection="1">
      <alignment horizontal="center" vertical="center" wrapText="1"/>
      <protection hidden="1"/>
    </xf>
    <xf numFmtId="3" fontId="3" fillId="8" borderId="35" xfId="2" applyNumberFormat="1" applyFont="1" applyFill="1" applyBorder="1" applyAlignment="1" applyProtection="1">
      <alignment horizontal="center" vertical="center" wrapText="1"/>
      <protection hidden="1"/>
    </xf>
    <xf numFmtId="9" fontId="3" fillId="8" borderId="76" xfId="1" applyFont="1" applyFill="1" applyBorder="1" applyAlignment="1" applyProtection="1">
      <alignment horizontal="center" vertical="center" wrapText="1"/>
      <protection hidden="1"/>
    </xf>
    <xf numFmtId="9" fontId="3" fillId="8" borderId="75" xfId="1" applyFont="1" applyFill="1" applyBorder="1" applyAlignment="1" applyProtection="1">
      <alignment horizontal="center" vertical="center" wrapText="1"/>
      <protection hidden="1"/>
    </xf>
    <xf numFmtId="9" fontId="3" fillId="8" borderId="75" xfId="1" applyFont="1" applyFill="1" applyBorder="1" applyAlignment="1" applyProtection="1">
      <alignment horizontal="center" vertical="center"/>
      <protection hidden="1"/>
    </xf>
    <xf numFmtId="9" fontId="3" fillId="28" borderId="75" xfId="1" applyFont="1" applyFill="1" applyBorder="1" applyAlignment="1" applyProtection="1">
      <alignment horizontal="center" vertical="center" wrapText="1"/>
      <protection hidden="1"/>
    </xf>
    <xf numFmtId="0" fontId="8" fillId="0" borderId="46" xfId="2" applyFont="1" applyBorder="1" applyProtection="1">
      <protection hidden="1"/>
    </xf>
    <xf numFmtId="0" fontId="8" fillId="0" borderId="47" xfId="2" applyFont="1" applyBorder="1" applyProtection="1">
      <protection hidden="1"/>
    </xf>
    <xf numFmtId="0" fontId="8" fillId="8" borderId="47" xfId="2" applyFont="1" applyFill="1" applyBorder="1" applyAlignment="1" applyProtection="1">
      <alignment horizontal="center" vertical="center" wrapText="1"/>
      <protection hidden="1"/>
    </xf>
    <xf numFmtId="0" fontId="4" fillId="24" borderId="47" xfId="2" applyFont="1" applyFill="1" applyBorder="1" applyAlignment="1" applyProtection="1">
      <alignment horizontal="center" vertical="center" wrapText="1"/>
      <protection hidden="1"/>
    </xf>
    <xf numFmtId="0" fontId="3" fillId="25" borderId="47" xfId="2" applyFont="1" applyFill="1" applyBorder="1" applyAlignment="1" applyProtection="1">
      <alignment horizontal="center" vertical="center" wrapText="1"/>
      <protection hidden="1"/>
    </xf>
    <xf numFmtId="9" fontId="3" fillId="8" borderId="78" xfId="1" applyFont="1" applyFill="1" applyBorder="1" applyAlignment="1" applyProtection="1">
      <alignment horizontal="center" vertical="center" wrapText="1"/>
      <protection hidden="1"/>
    </xf>
    <xf numFmtId="9" fontId="4" fillId="9" borderId="76" xfId="1" applyFont="1" applyFill="1" applyBorder="1" applyAlignment="1" applyProtection="1">
      <alignment horizontal="center" vertical="center" wrapText="1"/>
      <protection hidden="1"/>
    </xf>
    <xf numFmtId="9" fontId="4" fillId="9" borderId="75" xfId="2" applyNumberFormat="1" applyFont="1" applyFill="1" applyBorder="1" applyAlignment="1" applyProtection="1">
      <alignment horizontal="center" vertical="center" wrapText="1"/>
      <protection hidden="1"/>
    </xf>
    <xf numFmtId="9" fontId="4" fillId="9" borderId="75" xfId="1" applyFont="1" applyFill="1" applyBorder="1" applyAlignment="1" applyProtection="1">
      <alignment horizontal="center" vertical="center" wrapText="1"/>
      <protection hidden="1"/>
    </xf>
    <xf numFmtId="9" fontId="3" fillId="9" borderId="75" xfId="1" applyFont="1" applyFill="1" applyBorder="1" applyAlignment="1" applyProtection="1">
      <alignment horizontal="center" vertical="center" wrapText="1"/>
      <protection hidden="1"/>
    </xf>
    <xf numFmtId="9" fontId="4" fillId="30" borderId="75" xfId="1" applyFont="1" applyFill="1" applyBorder="1" applyAlignment="1" applyProtection="1">
      <alignment horizontal="center" vertical="center" wrapText="1"/>
      <protection hidden="1"/>
    </xf>
    <xf numFmtId="9" fontId="4" fillId="9" borderId="78" xfId="1" applyFont="1" applyFill="1" applyBorder="1" applyAlignment="1" applyProtection="1">
      <alignment horizontal="center" vertical="center" wrapText="1"/>
      <protection hidden="1"/>
    </xf>
    <xf numFmtId="0" fontId="4" fillId="9" borderId="41" xfId="2" applyFont="1" applyFill="1" applyBorder="1" applyAlignment="1" applyProtection="1">
      <alignment horizontal="center" vertical="center" wrapText="1"/>
      <protection hidden="1"/>
    </xf>
    <xf numFmtId="0" fontId="8" fillId="9" borderId="41" xfId="2" applyFont="1" applyFill="1" applyBorder="1" applyAlignment="1" applyProtection="1">
      <alignment horizontal="center" vertical="center" wrapText="1"/>
      <protection hidden="1"/>
    </xf>
    <xf numFmtId="9" fontId="8" fillId="9" borderId="75" xfId="1" applyFont="1" applyFill="1" applyBorder="1" applyAlignment="1" applyProtection="1">
      <alignment horizontal="center" vertical="center" wrapText="1"/>
      <protection hidden="1"/>
    </xf>
    <xf numFmtId="9" fontId="8" fillId="6" borderId="75" xfId="1" applyFont="1" applyFill="1" applyBorder="1" applyAlignment="1" applyProtection="1">
      <alignment horizontal="center" vertical="center" wrapText="1"/>
      <protection hidden="1"/>
    </xf>
    <xf numFmtId="0" fontId="8" fillId="6" borderId="41" xfId="2" applyFont="1" applyFill="1" applyBorder="1" applyAlignment="1" applyProtection="1">
      <alignment horizontal="center" vertical="center" wrapText="1"/>
      <protection hidden="1"/>
    </xf>
    <xf numFmtId="0" fontId="3" fillId="6" borderId="41" xfId="2" applyFont="1" applyFill="1" applyBorder="1" applyAlignment="1" applyProtection="1">
      <alignment horizontal="center" vertical="center" wrapText="1"/>
      <protection hidden="1"/>
    </xf>
    <xf numFmtId="9" fontId="8" fillId="6" borderId="41" xfId="1" applyFont="1" applyFill="1" applyBorder="1" applyAlignment="1" applyProtection="1">
      <alignment horizontal="center" vertical="center" wrapText="1"/>
      <protection hidden="1"/>
    </xf>
    <xf numFmtId="9" fontId="8" fillId="6" borderId="75" xfId="2" applyNumberFormat="1" applyFont="1" applyFill="1" applyBorder="1" applyAlignment="1" applyProtection="1">
      <alignment horizontal="center" vertical="center" wrapText="1"/>
      <protection hidden="1"/>
    </xf>
    <xf numFmtId="0" fontId="4" fillId="9" borderId="99" xfId="2" applyFont="1" applyFill="1" applyBorder="1" applyAlignment="1" applyProtection="1">
      <alignment vertical="center" wrapText="1"/>
      <protection hidden="1"/>
    </xf>
    <xf numFmtId="0" fontId="8" fillId="34" borderId="92" xfId="2" applyFont="1" applyFill="1" applyBorder="1" applyAlignment="1" applyProtection="1">
      <alignment horizontal="center" vertical="center" wrapText="1"/>
      <protection hidden="1"/>
    </xf>
    <xf numFmtId="0" fontId="8" fillId="34" borderId="162" xfId="2" applyFont="1" applyFill="1" applyBorder="1" applyAlignment="1" applyProtection="1">
      <alignment horizontal="center" vertical="center" wrapText="1"/>
      <protection hidden="1"/>
    </xf>
    <xf numFmtId="0" fontId="8" fillId="34" borderId="163" xfId="2" applyFont="1" applyFill="1" applyBorder="1" applyAlignment="1" applyProtection="1">
      <alignment horizontal="center" vertical="center" wrapText="1"/>
      <protection hidden="1"/>
    </xf>
    <xf numFmtId="0" fontId="3" fillId="12" borderId="34" xfId="2" applyFont="1" applyFill="1" applyBorder="1" applyAlignment="1" applyProtection="1">
      <alignment horizontal="center" vertical="center"/>
    </xf>
    <xf numFmtId="0" fontId="4" fillId="33" borderId="34" xfId="2" applyFont="1" applyFill="1" applyBorder="1" applyAlignment="1" applyProtection="1">
      <alignment horizontal="center" vertical="center"/>
    </xf>
    <xf numFmtId="164" fontId="4" fillId="33" borderId="76" xfId="2" applyNumberFormat="1" applyFont="1" applyFill="1" applyBorder="1" applyAlignment="1" applyProtection="1">
      <alignment horizontal="center" vertical="center"/>
    </xf>
    <xf numFmtId="0" fontId="3" fillId="23" borderId="40" xfId="2" applyFont="1" applyFill="1" applyBorder="1" applyAlignment="1" applyProtection="1">
      <alignment horizontal="center" vertical="center"/>
    </xf>
    <xf numFmtId="0" fontId="3" fillId="23" borderId="75" xfId="2" applyFont="1" applyFill="1" applyBorder="1" applyAlignment="1" applyProtection="1">
      <alignment horizontal="center" vertical="center"/>
    </xf>
    <xf numFmtId="0" fontId="3" fillId="27" borderId="34" xfId="2" applyFont="1" applyFill="1" applyBorder="1" applyAlignment="1" applyProtection="1">
      <alignment horizontal="center" vertical="center"/>
    </xf>
    <xf numFmtId="0" fontId="3" fillId="27" borderId="76" xfId="2" applyFont="1" applyFill="1" applyBorder="1" applyAlignment="1" applyProtection="1">
      <alignment horizontal="center" vertical="center"/>
    </xf>
    <xf numFmtId="0" fontId="3" fillId="34" borderId="34" xfId="2" applyFont="1" applyFill="1" applyBorder="1" applyAlignment="1" applyProtection="1">
      <alignment horizontal="center" vertical="center"/>
    </xf>
    <xf numFmtId="0" fontId="3" fillId="34" borderId="76" xfId="2" applyFont="1" applyFill="1" applyBorder="1" applyAlignment="1" applyProtection="1">
      <alignment horizontal="center" vertical="center"/>
    </xf>
    <xf numFmtId="9" fontId="3" fillId="23" borderId="46" xfId="2" applyNumberFormat="1" applyFont="1" applyFill="1" applyBorder="1" applyAlignment="1" applyProtection="1">
      <alignment horizontal="center" vertical="center"/>
    </xf>
    <xf numFmtId="9" fontId="3" fillId="23" borderId="78" xfId="2" applyNumberFormat="1" applyFont="1" applyFill="1" applyBorder="1" applyAlignment="1" applyProtection="1">
      <alignment horizontal="center" vertical="center"/>
    </xf>
    <xf numFmtId="9" fontId="3" fillId="27" borderId="40" xfId="2" applyNumberFormat="1" applyFont="1" applyFill="1" applyBorder="1" applyAlignment="1" applyProtection="1">
      <alignment horizontal="center" vertical="center"/>
    </xf>
    <xf numFmtId="9" fontId="3" fillId="27" borderId="75" xfId="2" applyNumberFormat="1" applyFont="1" applyFill="1" applyBorder="1" applyAlignment="1" applyProtection="1">
      <alignment horizontal="center" vertical="center"/>
    </xf>
    <xf numFmtId="9" fontId="3" fillId="23" borderId="34" xfId="2" applyNumberFormat="1" applyFont="1" applyFill="1" applyBorder="1" applyAlignment="1" applyProtection="1">
      <alignment horizontal="center" vertical="center"/>
    </xf>
    <xf numFmtId="9" fontId="3" fillId="23" borderId="76" xfId="2" applyNumberFormat="1" applyFont="1" applyFill="1" applyBorder="1" applyAlignment="1" applyProtection="1">
      <alignment horizontal="center" vertical="center"/>
    </xf>
    <xf numFmtId="9" fontId="3" fillId="12" borderId="40" xfId="2" applyNumberFormat="1" applyFont="1" applyFill="1" applyBorder="1" applyAlignment="1" applyProtection="1">
      <alignment horizontal="center" vertical="center"/>
    </xf>
    <xf numFmtId="9" fontId="3" fillId="12" borderId="75" xfId="2" applyNumberFormat="1" applyFont="1" applyFill="1" applyBorder="1" applyAlignment="1" applyProtection="1">
      <alignment horizontal="center" vertical="center"/>
    </xf>
    <xf numFmtId="10" fontId="3" fillId="27" borderId="40" xfId="2" applyNumberFormat="1" applyFont="1" applyFill="1" applyBorder="1" applyAlignment="1" applyProtection="1">
      <alignment horizontal="center" vertical="center"/>
    </xf>
    <xf numFmtId="9" fontId="3" fillId="27" borderId="46" xfId="2" applyNumberFormat="1" applyFont="1" applyFill="1" applyBorder="1" applyAlignment="1" applyProtection="1">
      <alignment horizontal="center" vertical="center"/>
    </xf>
    <xf numFmtId="9" fontId="3" fillId="27" borderId="78" xfId="2" applyNumberFormat="1" applyFont="1" applyFill="1" applyBorder="1" applyAlignment="1" applyProtection="1">
      <alignment horizontal="center" vertical="center"/>
    </xf>
    <xf numFmtId="0" fontId="5" fillId="3" borderId="15" xfId="2" applyFont="1" applyFill="1" applyBorder="1" applyAlignment="1" applyProtection="1">
      <alignment horizontal="center" vertical="center" wrapText="1"/>
    </xf>
    <xf numFmtId="0" fontId="3" fillId="12" borderId="75" xfId="2" applyFont="1" applyFill="1" applyBorder="1" applyAlignment="1" applyProtection="1">
      <alignment horizontal="center" vertical="center"/>
    </xf>
    <xf numFmtId="9" fontId="4" fillId="31" borderId="40" xfId="2" applyNumberFormat="1" applyFont="1" applyFill="1" applyBorder="1" applyAlignment="1" applyProtection="1">
      <alignment horizontal="center" vertical="center"/>
    </xf>
    <xf numFmtId="9" fontId="4" fillId="31" borderId="75" xfId="1" applyFont="1" applyFill="1" applyBorder="1" applyAlignment="1" applyProtection="1">
      <alignment horizontal="center" vertical="center"/>
    </xf>
    <xf numFmtId="10" fontId="3" fillId="32" borderId="40" xfId="2" applyNumberFormat="1" applyFont="1" applyFill="1" applyBorder="1" applyAlignment="1" applyProtection="1">
      <alignment horizontal="center" vertical="center"/>
    </xf>
    <xf numFmtId="10" fontId="3" fillId="32" borderId="75" xfId="2" applyNumberFormat="1" applyFont="1" applyFill="1" applyBorder="1" applyAlignment="1" applyProtection="1">
      <alignment horizontal="center" vertical="center"/>
    </xf>
    <xf numFmtId="9" fontId="3" fillId="32" borderId="46" xfId="2" applyNumberFormat="1" applyFont="1" applyFill="1" applyBorder="1" applyAlignment="1" applyProtection="1">
      <alignment horizontal="center" vertical="center"/>
    </xf>
    <xf numFmtId="9" fontId="3" fillId="32" borderId="78" xfId="2" applyNumberFormat="1" applyFont="1" applyFill="1" applyBorder="1" applyAlignment="1" applyProtection="1">
      <alignment horizontal="center" vertical="center"/>
    </xf>
    <xf numFmtId="10" fontId="3" fillId="27" borderId="75" xfId="2" applyNumberFormat="1" applyFont="1" applyFill="1" applyBorder="1" applyAlignment="1" applyProtection="1">
      <alignment horizontal="center" vertical="center"/>
    </xf>
    <xf numFmtId="9" fontId="3" fillId="34" borderId="40" xfId="2" applyNumberFormat="1" applyFont="1" applyFill="1" applyBorder="1" applyAlignment="1" applyProtection="1">
      <alignment horizontal="center" vertical="center"/>
    </xf>
    <xf numFmtId="9" fontId="3" fillId="34" borderId="75" xfId="2" applyNumberFormat="1" applyFont="1" applyFill="1" applyBorder="1" applyAlignment="1" applyProtection="1">
      <alignment horizontal="center" vertical="center"/>
    </xf>
    <xf numFmtId="0" fontId="3" fillId="0" borderId="0" xfId="2" applyFont="1" applyBorder="1" applyAlignment="1" applyProtection="1">
      <alignment horizontal="center" vertical="center"/>
    </xf>
    <xf numFmtId="164" fontId="4" fillId="4" borderId="0" xfId="2" applyNumberFormat="1" applyFont="1" applyFill="1" applyBorder="1" applyAlignment="1" applyProtection="1">
      <alignment horizontal="center" vertical="center"/>
    </xf>
    <xf numFmtId="9" fontId="3" fillId="23" borderId="40" xfId="2" applyNumberFormat="1" applyFont="1" applyFill="1" applyBorder="1" applyAlignment="1" applyProtection="1">
      <alignment horizontal="center" vertical="center"/>
    </xf>
    <xf numFmtId="9" fontId="3" fillId="23" borderId="75" xfId="2" applyNumberFormat="1" applyFont="1" applyFill="1" applyBorder="1" applyAlignment="1" applyProtection="1">
      <alignment horizontal="center" vertical="center"/>
    </xf>
    <xf numFmtId="165" fontId="3" fillId="23" borderId="75" xfId="2" applyNumberFormat="1" applyFont="1" applyFill="1" applyBorder="1" applyAlignment="1" applyProtection="1">
      <alignment horizontal="center" vertical="center"/>
    </xf>
    <xf numFmtId="10" fontId="3" fillId="34" borderId="40" xfId="2" applyNumberFormat="1" applyFont="1" applyFill="1" applyBorder="1" applyAlignment="1" applyProtection="1">
      <alignment horizontal="center" vertical="center"/>
    </xf>
    <xf numFmtId="165" fontId="3" fillId="34" borderId="40" xfId="2" applyNumberFormat="1" applyFont="1" applyFill="1" applyBorder="1" applyAlignment="1" applyProtection="1">
      <alignment horizontal="center" vertical="center"/>
    </xf>
    <xf numFmtId="9" fontId="3" fillId="0" borderId="40" xfId="1" applyFont="1" applyBorder="1" applyAlignment="1">
      <alignment horizontal="center" vertical="center"/>
    </xf>
    <xf numFmtId="9" fontId="3" fillId="0" borderId="75" xfId="1" applyFont="1" applyBorder="1" applyAlignment="1">
      <alignment horizontal="center" vertical="center"/>
    </xf>
    <xf numFmtId="0" fontId="5" fillId="2" borderId="6" xfId="2" applyFont="1" applyFill="1" applyBorder="1" applyAlignment="1" applyProtection="1">
      <alignment horizontal="center" vertical="center"/>
    </xf>
    <xf numFmtId="0" fontId="5" fillId="2" borderId="7" xfId="2" applyFont="1" applyFill="1" applyBorder="1" applyAlignment="1" applyProtection="1">
      <alignment horizontal="center" vertical="center"/>
    </xf>
    <xf numFmtId="0" fontId="5" fillId="2" borderId="8" xfId="2" applyFont="1" applyFill="1" applyBorder="1" applyAlignment="1" applyProtection="1">
      <alignment horizontal="center" vertical="center"/>
    </xf>
    <xf numFmtId="0" fontId="5" fillId="2" borderId="9" xfId="2" applyFont="1" applyFill="1" applyBorder="1" applyAlignment="1" applyProtection="1">
      <alignment horizontal="center" vertical="center"/>
    </xf>
    <xf numFmtId="0" fontId="5" fillId="2" borderId="10" xfId="2" applyFont="1" applyFill="1" applyBorder="1" applyAlignment="1" applyProtection="1">
      <alignment horizontal="center" vertical="center"/>
    </xf>
    <xf numFmtId="0" fontId="5" fillId="2" borderId="11" xfId="2" applyFont="1" applyFill="1" applyBorder="1" applyAlignment="1" applyProtection="1">
      <alignment horizontal="center" vertical="center"/>
    </xf>
    <xf numFmtId="0" fontId="7" fillId="3" borderId="12" xfId="2" applyFont="1" applyFill="1" applyBorder="1" applyAlignment="1" applyProtection="1">
      <alignment horizontal="center" vertical="center" wrapText="1"/>
    </xf>
    <xf numFmtId="0" fontId="7" fillId="3" borderId="20" xfId="2" applyFont="1" applyFill="1" applyBorder="1" applyAlignment="1" applyProtection="1">
      <alignment horizontal="center" vertical="center" wrapText="1"/>
    </xf>
    <xf numFmtId="0" fontId="7" fillId="3" borderId="31" xfId="2" applyFont="1" applyFill="1" applyBorder="1" applyAlignment="1" applyProtection="1">
      <alignment horizontal="center" vertical="center" wrapText="1"/>
    </xf>
    <xf numFmtId="0" fontId="7" fillId="3" borderId="13" xfId="2" applyFont="1" applyFill="1" applyBorder="1" applyAlignment="1" applyProtection="1">
      <alignment horizontal="center" vertical="center" wrapText="1"/>
    </xf>
    <xf numFmtId="0" fontId="7" fillId="3" borderId="21" xfId="2" applyFont="1" applyFill="1" applyBorder="1" applyAlignment="1" applyProtection="1">
      <alignment horizontal="center" vertical="center" wrapText="1"/>
    </xf>
    <xf numFmtId="0" fontId="7" fillId="3" borderId="32" xfId="2" applyFont="1" applyFill="1" applyBorder="1" applyAlignment="1" applyProtection="1">
      <alignment horizontal="center" vertical="center" wrapText="1"/>
    </xf>
    <xf numFmtId="0" fontId="5" fillId="3" borderId="14" xfId="2" applyFont="1" applyFill="1" applyBorder="1" applyAlignment="1" applyProtection="1">
      <alignment horizontal="center" vertical="center" wrapText="1"/>
    </xf>
    <xf numFmtId="0" fontId="22" fillId="2" borderId="22" xfId="2" applyFont="1" applyFill="1" applyBorder="1" applyProtection="1"/>
    <xf numFmtId="0" fontId="5" fillId="3" borderId="15" xfId="2" applyFont="1" applyFill="1" applyBorder="1" applyAlignment="1" applyProtection="1">
      <alignment horizontal="center" vertical="center" wrapText="1"/>
    </xf>
    <xf numFmtId="0" fontId="22" fillId="2" borderId="23" xfId="2" applyFont="1" applyFill="1" applyBorder="1" applyProtection="1"/>
    <xf numFmtId="0" fontId="5" fillId="3" borderId="15" xfId="2" applyFont="1" applyFill="1" applyBorder="1" applyAlignment="1" applyProtection="1">
      <alignment horizontal="center" vertical="center"/>
    </xf>
    <xf numFmtId="0" fontId="5" fillId="3" borderId="16" xfId="2" applyFont="1" applyFill="1" applyBorder="1" applyAlignment="1" applyProtection="1">
      <alignment horizontal="center" vertical="center" wrapText="1"/>
    </xf>
    <xf numFmtId="0" fontId="22" fillId="2" borderId="17" xfId="2" applyFont="1" applyFill="1" applyBorder="1" applyProtection="1"/>
    <xf numFmtId="0" fontId="5" fillId="3" borderId="23" xfId="2" applyFont="1" applyFill="1" applyBorder="1" applyAlignment="1" applyProtection="1">
      <alignment horizontal="center" vertical="center" wrapText="1"/>
    </xf>
    <xf numFmtId="164" fontId="5" fillId="3" borderId="16" xfId="2" applyNumberFormat="1" applyFont="1" applyFill="1" applyBorder="1" applyAlignment="1" applyProtection="1">
      <alignment horizontal="center" vertical="center" wrapText="1"/>
    </xf>
    <xf numFmtId="0" fontId="5" fillId="3" borderId="0" xfId="2" applyFont="1" applyFill="1" applyBorder="1" applyAlignment="1" applyProtection="1">
      <alignment horizontal="center" vertical="center" wrapText="1"/>
    </xf>
    <xf numFmtId="0" fontId="5" fillId="3" borderId="24" xfId="2" applyFont="1" applyFill="1" applyBorder="1" applyAlignment="1" applyProtection="1">
      <alignment horizontal="center" vertical="center" wrapText="1"/>
    </xf>
    <xf numFmtId="0" fontId="22" fillId="2" borderId="24" xfId="2" applyFont="1" applyFill="1" applyBorder="1" applyProtection="1"/>
    <xf numFmtId="0" fontId="8" fillId="0" borderId="35" xfId="2" applyFont="1" applyFill="1" applyBorder="1" applyAlignment="1" applyProtection="1">
      <alignment horizontal="center" vertical="center" wrapText="1"/>
    </xf>
    <xf numFmtId="0" fontId="8" fillId="0" borderId="41" xfId="2" applyFont="1" applyFill="1" applyBorder="1" applyAlignment="1" applyProtection="1">
      <alignment horizontal="center" vertical="center" wrapText="1"/>
    </xf>
    <xf numFmtId="0" fontId="5" fillId="3" borderId="18" xfId="2" applyFont="1" applyFill="1" applyBorder="1" applyAlignment="1" applyProtection="1">
      <alignment horizontal="center" vertical="center" wrapText="1"/>
    </xf>
    <xf numFmtId="0" fontId="22" fillId="2" borderId="29" xfId="2" applyFont="1" applyFill="1" applyBorder="1" applyProtection="1"/>
    <xf numFmtId="0" fontId="8" fillId="0" borderId="36" xfId="2" applyFont="1" applyFill="1" applyBorder="1" applyAlignment="1" applyProtection="1">
      <alignment horizontal="center" vertical="center" wrapText="1"/>
    </xf>
    <xf numFmtId="0" fontId="8" fillId="0" borderId="42" xfId="2" applyFont="1" applyFill="1" applyBorder="1" applyAlignment="1" applyProtection="1">
      <alignment horizontal="center" vertical="center" wrapText="1"/>
    </xf>
    <xf numFmtId="0" fontId="8" fillId="0" borderId="45" xfId="2" applyFont="1" applyFill="1" applyBorder="1" applyAlignment="1" applyProtection="1">
      <alignment horizontal="center" vertical="center" wrapText="1"/>
    </xf>
    <xf numFmtId="9" fontId="8" fillId="0" borderId="36" xfId="2" applyNumberFormat="1" applyFont="1" applyFill="1" applyBorder="1" applyAlignment="1" applyProtection="1">
      <alignment horizontal="center" vertical="center" wrapText="1"/>
    </xf>
    <xf numFmtId="0" fontId="22" fillId="2" borderId="23" xfId="2" applyFont="1" applyFill="1" applyBorder="1" applyAlignment="1" applyProtection="1">
      <alignment horizontal="center" vertical="center"/>
    </xf>
    <xf numFmtId="0" fontId="5" fillId="3" borderId="17" xfId="2" applyFont="1" applyFill="1" applyBorder="1" applyAlignment="1" applyProtection="1">
      <alignment horizontal="center" vertical="center" wrapText="1"/>
    </xf>
    <xf numFmtId="0" fontId="22" fillId="2" borderId="19" xfId="2" applyFont="1" applyFill="1" applyBorder="1" applyProtection="1"/>
    <xf numFmtId="0" fontId="4" fillId="0" borderId="0" xfId="2" applyFont="1" applyAlignment="1" applyProtection="1">
      <alignment horizontal="left" vertical="center" readingOrder="1"/>
    </xf>
    <xf numFmtId="0" fontId="14" fillId="0" borderId="1" xfId="2" applyFont="1" applyBorder="1" applyAlignment="1" applyProtection="1">
      <alignment horizontal="center" vertical="center"/>
    </xf>
    <xf numFmtId="0" fontId="3" fillId="0" borderId="3" xfId="2" applyFont="1" applyBorder="1" applyAlignment="1" applyProtection="1">
      <alignment horizontal="center" vertical="center"/>
    </xf>
    <xf numFmtId="0" fontId="3" fillId="0" borderId="2" xfId="2" applyFont="1" applyBorder="1" applyAlignment="1" applyProtection="1">
      <alignment horizontal="center" vertical="center"/>
    </xf>
    <xf numFmtId="0" fontId="4" fillId="0" borderId="49" xfId="2" applyFont="1" applyBorder="1" applyAlignment="1" applyProtection="1">
      <alignment horizontal="left" vertical="center" readingOrder="1"/>
    </xf>
    <xf numFmtId="0" fontId="4" fillId="4" borderId="41" xfId="2" applyFont="1" applyFill="1" applyBorder="1" applyAlignment="1" applyProtection="1"/>
    <xf numFmtId="0" fontId="3" fillId="0" borderId="41" xfId="2" applyFont="1" applyBorder="1" applyAlignment="1" applyProtection="1"/>
    <xf numFmtId="0" fontId="4" fillId="4" borderId="0" xfId="2" applyFont="1" applyFill="1" applyAlignment="1" applyProtection="1"/>
    <xf numFmtId="0" fontId="3" fillId="0" borderId="0" xfId="2" applyFont="1" applyAlignment="1" applyProtection="1"/>
    <xf numFmtId="0" fontId="9" fillId="4" borderId="41" xfId="2" applyFont="1" applyFill="1" applyBorder="1" applyAlignment="1" applyProtection="1"/>
    <xf numFmtId="0" fontId="9" fillId="0" borderId="41" xfId="2" applyFont="1" applyBorder="1" applyAlignment="1" applyProtection="1"/>
    <xf numFmtId="0" fontId="12" fillId="0" borderId="1" xfId="2" applyFont="1" applyBorder="1" applyAlignment="1" applyProtection="1">
      <alignment horizontal="center" vertical="center"/>
    </xf>
    <xf numFmtId="0" fontId="4" fillId="0" borderId="3" xfId="2" applyFont="1" applyBorder="1" applyAlignment="1" applyProtection="1">
      <alignment horizontal="center" vertical="center"/>
    </xf>
    <xf numFmtId="0" fontId="4" fillId="0" borderId="2" xfId="2" applyFont="1" applyBorder="1" applyAlignment="1" applyProtection="1">
      <alignment horizontal="center" vertical="center"/>
    </xf>
    <xf numFmtId="0" fontId="12" fillId="0" borderId="50" xfId="2" applyFont="1" applyBorder="1" applyAlignment="1" applyProtection="1">
      <alignment horizontal="center" vertical="center"/>
    </xf>
    <xf numFmtId="0" fontId="12" fillId="0" borderId="4" xfId="2" applyFont="1" applyBorder="1" applyAlignment="1" applyProtection="1">
      <alignment horizontal="center" vertical="center"/>
    </xf>
    <xf numFmtId="0" fontId="12" fillId="0" borderId="51" xfId="2" applyFont="1" applyBorder="1" applyAlignment="1" applyProtection="1">
      <alignment horizontal="center" vertical="center"/>
    </xf>
    <xf numFmtId="0" fontId="13" fillId="0" borderId="1" xfId="2" applyFont="1" applyBorder="1" applyAlignment="1" applyProtection="1">
      <alignment horizontal="center" vertical="center" wrapText="1"/>
    </xf>
    <xf numFmtId="0" fontId="13" fillId="0" borderId="3" xfId="2" applyFont="1" applyBorder="1" applyAlignment="1" applyProtection="1">
      <alignment horizontal="center" vertical="center" wrapText="1"/>
    </xf>
    <xf numFmtId="0" fontId="13" fillId="0" borderId="2" xfId="2" applyFont="1" applyBorder="1" applyAlignment="1" applyProtection="1">
      <alignment horizontal="center" vertical="center" wrapText="1"/>
    </xf>
    <xf numFmtId="0" fontId="5" fillId="3" borderId="27" xfId="2" applyFont="1" applyFill="1" applyBorder="1" applyAlignment="1" applyProtection="1">
      <alignment horizontal="center" vertical="center" wrapText="1"/>
    </xf>
    <xf numFmtId="0" fontId="5" fillId="3" borderId="28" xfId="2" applyFont="1" applyFill="1" applyBorder="1" applyAlignment="1" applyProtection="1">
      <alignment horizontal="center" vertical="center" wrapText="1"/>
    </xf>
    <xf numFmtId="0" fontId="5" fillId="3" borderId="19" xfId="2" applyFont="1" applyFill="1" applyBorder="1" applyAlignment="1" applyProtection="1">
      <alignment horizontal="center" vertical="center" wrapText="1"/>
    </xf>
    <xf numFmtId="9" fontId="8" fillId="0" borderId="38" xfId="1" applyFont="1" applyFill="1" applyBorder="1" applyAlignment="1" applyProtection="1">
      <alignment horizontal="center" vertical="center" wrapText="1"/>
    </xf>
    <xf numFmtId="9" fontId="8" fillId="0" borderId="44" xfId="1" applyFont="1" applyFill="1" applyBorder="1" applyAlignment="1" applyProtection="1">
      <alignment horizontal="center" vertical="center" wrapText="1"/>
    </xf>
    <xf numFmtId="9" fontId="8" fillId="0" borderId="48" xfId="1" applyFont="1" applyFill="1" applyBorder="1" applyAlignment="1" applyProtection="1">
      <alignment horizontal="center" vertical="center" wrapText="1"/>
    </xf>
    <xf numFmtId="0" fontId="8" fillId="0" borderId="52" xfId="2" applyFont="1" applyFill="1" applyBorder="1" applyAlignment="1" applyProtection="1">
      <alignment horizontal="center" vertical="center" wrapText="1"/>
    </xf>
    <xf numFmtId="0" fontId="8" fillId="0" borderId="53" xfId="2" applyFont="1" applyFill="1" applyBorder="1" applyAlignment="1" applyProtection="1">
      <alignment horizontal="center" vertical="center" wrapText="1"/>
    </xf>
    <xf numFmtId="0" fontId="8" fillId="0" borderId="54" xfId="2" applyFont="1" applyFill="1" applyBorder="1" applyAlignment="1" applyProtection="1">
      <alignment horizontal="center" vertical="center" wrapText="1"/>
    </xf>
    <xf numFmtId="164" fontId="8" fillId="0" borderId="37" xfId="2" applyNumberFormat="1" applyFont="1" applyFill="1" applyBorder="1" applyAlignment="1" applyProtection="1">
      <alignment horizontal="center" vertical="center" wrapText="1"/>
    </xf>
    <xf numFmtId="164" fontId="8" fillId="0" borderId="43" xfId="2" applyNumberFormat="1" applyFont="1" applyFill="1" applyBorder="1" applyAlignment="1" applyProtection="1">
      <alignment horizontal="center" vertical="center" wrapText="1"/>
    </xf>
    <xf numFmtId="0" fontId="8" fillId="0" borderId="33" xfId="2" applyFont="1" applyFill="1" applyBorder="1" applyAlignment="1" applyProtection="1">
      <alignment horizontal="center" vertical="center" wrapText="1"/>
    </xf>
    <xf numFmtId="0" fontId="8" fillId="0" borderId="39" xfId="2" applyFont="1" applyFill="1" applyBorder="1" applyAlignment="1" applyProtection="1">
      <alignment horizontal="center" vertical="center" wrapText="1"/>
    </xf>
    <xf numFmtId="0" fontId="8" fillId="0" borderId="34" xfId="2" applyFont="1" applyFill="1" applyBorder="1" applyAlignment="1" applyProtection="1">
      <alignment horizontal="center" vertical="center" wrapText="1"/>
    </xf>
    <xf numFmtId="0" fontId="8" fillId="0" borderId="40" xfId="2" applyFont="1" applyFill="1" applyBorder="1" applyAlignment="1" applyProtection="1">
      <alignment horizontal="center" vertical="center" wrapText="1"/>
    </xf>
    <xf numFmtId="0" fontId="4" fillId="4" borderId="0" xfId="2" applyFont="1" applyFill="1" applyBorder="1" applyAlignment="1" applyProtection="1"/>
    <xf numFmtId="0" fontId="3" fillId="0" borderId="0" xfId="2" applyFont="1" applyBorder="1" applyAlignment="1" applyProtection="1"/>
    <xf numFmtId="0" fontId="9" fillId="4" borderId="0" xfId="2" applyFont="1" applyFill="1" applyBorder="1" applyAlignment="1" applyProtection="1"/>
    <xf numFmtId="0" fontId="9" fillId="0" borderId="0" xfId="2" applyFont="1" applyBorder="1" applyAlignment="1" applyProtection="1"/>
    <xf numFmtId="0" fontId="12" fillId="0" borderId="3" xfId="2" applyFont="1" applyBorder="1" applyAlignment="1" applyProtection="1">
      <alignment horizontal="center" vertical="center"/>
    </xf>
    <xf numFmtId="0" fontId="12" fillId="0" borderId="2" xfId="2" applyFont="1" applyBorder="1" applyAlignment="1" applyProtection="1">
      <alignment horizontal="center" vertical="center"/>
    </xf>
    <xf numFmtId="0" fontId="14" fillId="0" borderId="3" xfId="2" applyFont="1" applyBorder="1" applyAlignment="1" applyProtection="1">
      <alignment horizontal="center" vertical="center"/>
    </xf>
    <xf numFmtId="0" fontId="14" fillId="0" borderId="2" xfId="2" applyFont="1" applyBorder="1" applyAlignment="1" applyProtection="1">
      <alignment horizontal="center" vertical="center"/>
    </xf>
    <xf numFmtId="164" fontId="4" fillId="9" borderId="85" xfId="2" applyNumberFormat="1" applyFont="1" applyFill="1" applyBorder="1" applyAlignment="1" applyProtection="1">
      <alignment horizontal="center" vertical="center"/>
      <protection hidden="1"/>
    </xf>
    <xf numFmtId="164" fontId="4" fillId="9" borderId="44" xfId="2" applyNumberFormat="1" applyFont="1" applyFill="1" applyBorder="1" applyAlignment="1" applyProtection="1">
      <alignment horizontal="center" vertical="center"/>
      <protection hidden="1"/>
    </xf>
    <xf numFmtId="9" fontId="4" fillId="9" borderId="51" xfId="1" applyFont="1" applyFill="1" applyBorder="1" applyAlignment="1" applyProtection="1">
      <alignment horizontal="center" vertical="center"/>
      <protection hidden="1"/>
    </xf>
    <xf numFmtId="9" fontId="4" fillId="9" borderId="71" xfId="1" applyFont="1" applyFill="1" applyBorder="1" applyAlignment="1" applyProtection="1">
      <alignment horizontal="center" vertical="center"/>
      <protection hidden="1"/>
    </xf>
    <xf numFmtId="0" fontId="4" fillId="9" borderId="75" xfId="2" applyFont="1" applyFill="1" applyBorder="1" applyAlignment="1" applyProtection="1">
      <alignment horizontal="center" vertical="center" wrapText="1"/>
      <protection hidden="1"/>
    </xf>
    <xf numFmtId="0" fontId="4" fillId="9" borderId="85" xfId="2" applyFont="1" applyFill="1" applyBorder="1" applyAlignment="1" applyProtection="1">
      <alignment horizontal="center" vertical="center" wrapText="1"/>
      <protection hidden="1"/>
    </xf>
    <xf numFmtId="0" fontId="4" fillId="9" borderId="41" xfId="2" applyFont="1" applyFill="1" applyBorder="1" applyAlignment="1" applyProtection="1">
      <alignment horizontal="center" vertical="center" wrapText="1"/>
      <protection hidden="1"/>
    </xf>
    <xf numFmtId="0" fontId="4" fillId="9" borderId="84" xfId="2" applyFont="1" applyFill="1" applyBorder="1" applyAlignment="1" applyProtection="1">
      <alignment horizontal="center" vertical="center" wrapText="1"/>
      <protection hidden="1"/>
    </xf>
    <xf numFmtId="0" fontId="8" fillId="9" borderId="84" xfId="2" applyFont="1" applyFill="1" applyBorder="1" applyAlignment="1" applyProtection="1">
      <alignment horizontal="center" vertical="center" wrapText="1"/>
      <protection hidden="1"/>
    </xf>
    <xf numFmtId="0" fontId="8" fillId="9" borderId="42" xfId="2" applyFont="1" applyFill="1" applyBorder="1" applyAlignment="1" applyProtection="1">
      <alignment horizontal="center" vertical="center" wrapText="1"/>
      <protection hidden="1"/>
    </xf>
    <xf numFmtId="0" fontId="4" fillId="9" borderId="88" xfId="2" applyFont="1" applyFill="1" applyBorder="1" applyAlignment="1" applyProtection="1">
      <alignment horizontal="center" vertical="center" wrapText="1"/>
      <protection hidden="1"/>
    </xf>
    <xf numFmtId="0" fontId="4" fillId="9" borderId="87" xfId="2" applyFont="1" applyFill="1" applyBorder="1" applyAlignment="1" applyProtection="1">
      <alignment horizontal="center" vertical="center" wrapText="1"/>
      <protection hidden="1"/>
    </xf>
    <xf numFmtId="0" fontId="4" fillId="9" borderId="95" xfId="2" applyFont="1" applyFill="1" applyBorder="1" applyAlignment="1" applyProtection="1">
      <alignment horizontal="center" vertical="center"/>
      <protection hidden="1"/>
    </xf>
    <xf numFmtId="0" fontId="4" fillId="9" borderId="49" xfId="2" applyFont="1" applyFill="1" applyBorder="1" applyAlignment="1" applyProtection="1">
      <alignment horizontal="center" vertical="center"/>
      <protection hidden="1"/>
    </xf>
    <xf numFmtId="0" fontId="4" fillId="9" borderId="42" xfId="2" applyFont="1" applyFill="1" applyBorder="1" applyAlignment="1" applyProtection="1">
      <alignment horizontal="center" vertical="center" wrapText="1"/>
      <protection hidden="1"/>
    </xf>
    <xf numFmtId="0" fontId="4" fillId="9" borderId="41" xfId="2" applyFont="1" applyFill="1" applyBorder="1" applyAlignment="1" applyProtection="1">
      <alignment horizontal="center" vertical="center"/>
      <protection hidden="1"/>
    </xf>
    <xf numFmtId="0" fontId="4" fillId="9" borderId="84" xfId="2" applyFont="1" applyFill="1" applyBorder="1" applyAlignment="1" applyProtection="1">
      <alignment horizontal="center" vertical="center"/>
      <protection hidden="1"/>
    </xf>
    <xf numFmtId="9" fontId="4" fillId="9" borderId="135" xfId="1" applyFont="1" applyFill="1" applyBorder="1" applyAlignment="1" applyProtection="1">
      <alignment horizontal="center" vertical="center"/>
      <protection hidden="1"/>
    </xf>
    <xf numFmtId="9" fontId="4" fillId="9" borderId="131" xfId="1" applyFont="1" applyFill="1" applyBorder="1" applyAlignment="1" applyProtection="1">
      <alignment horizontal="center" vertical="center"/>
      <protection hidden="1"/>
    </xf>
    <xf numFmtId="9" fontId="4" fillId="9" borderId="139" xfId="1" applyFont="1" applyFill="1" applyBorder="1" applyAlignment="1" applyProtection="1">
      <alignment horizontal="center" vertical="center"/>
      <protection hidden="1"/>
    </xf>
    <xf numFmtId="0" fontId="4" fillId="9" borderId="99" xfId="2" applyFont="1" applyFill="1" applyBorder="1" applyAlignment="1" applyProtection="1">
      <alignment horizontal="center" vertical="center" wrapText="1"/>
      <protection hidden="1"/>
    </xf>
    <xf numFmtId="0" fontId="4" fillId="9" borderId="92" xfId="2" applyFont="1" applyFill="1" applyBorder="1" applyAlignment="1" applyProtection="1">
      <alignment horizontal="center" vertical="center" wrapText="1"/>
      <protection hidden="1"/>
    </xf>
    <xf numFmtId="0" fontId="8" fillId="9" borderId="69" xfId="2" applyFont="1" applyFill="1" applyBorder="1" applyAlignment="1" applyProtection="1">
      <alignment horizontal="center" vertical="center" wrapText="1"/>
      <protection hidden="1"/>
    </xf>
    <xf numFmtId="0" fontId="8" fillId="9" borderId="95" xfId="2" applyFont="1" applyFill="1" applyBorder="1" applyAlignment="1" applyProtection="1">
      <alignment horizontal="center" vertical="center" wrapText="1"/>
      <protection hidden="1"/>
    </xf>
    <xf numFmtId="0" fontId="4" fillId="9" borderId="107" xfId="2" applyFont="1" applyFill="1" applyBorder="1" applyAlignment="1" applyProtection="1">
      <alignment horizontal="center" vertical="center" wrapText="1"/>
      <protection hidden="1"/>
    </xf>
    <xf numFmtId="0" fontId="4" fillId="9" borderId="102" xfId="2" applyFont="1" applyFill="1" applyBorder="1" applyAlignment="1" applyProtection="1">
      <alignment horizontal="center" vertical="center" wrapText="1"/>
      <protection hidden="1"/>
    </xf>
    <xf numFmtId="0" fontId="8" fillId="9" borderId="107" xfId="2" applyFont="1" applyFill="1" applyBorder="1" applyAlignment="1" applyProtection="1">
      <alignment horizontal="center" vertical="center" wrapText="1"/>
      <protection hidden="1"/>
    </xf>
    <xf numFmtId="0" fontId="8" fillId="9" borderId="102" xfId="2" applyFont="1" applyFill="1" applyBorder="1" applyAlignment="1" applyProtection="1">
      <alignment horizontal="center" vertical="center" wrapText="1"/>
      <protection hidden="1"/>
    </xf>
    <xf numFmtId="0" fontId="4" fillId="9" borderId="98" xfId="2" applyFont="1" applyFill="1" applyBorder="1" applyAlignment="1" applyProtection="1">
      <alignment horizontal="center" vertical="center"/>
      <protection hidden="1"/>
    </xf>
    <xf numFmtId="0" fontId="4" fillId="9" borderId="91" xfId="2" applyFont="1" applyFill="1" applyBorder="1" applyAlignment="1" applyProtection="1">
      <alignment horizontal="center" vertical="center"/>
      <protection hidden="1"/>
    </xf>
    <xf numFmtId="164" fontId="4" fillId="9" borderId="99" xfId="2" applyNumberFormat="1" applyFont="1" applyFill="1" applyBorder="1" applyAlignment="1" applyProtection="1">
      <alignment horizontal="center" vertical="center"/>
      <protection hidden="1"/>
    </xf>
    <xf numFmtId="164" fontId="4" fillId="9" borderId="92" xfId="2" applyNumberFormat="1" applyFont="1" applyFill="1" applyBorder="1" applyAlignment="1" applyProtection="1">
      <alignment horizontal="center" vertical="center"/>
      <protection hidden="1"/>
    </xf>
    <xf numFmtId="9" fontId="4" fillId="9" borderId="130" xfId="1" applyFont="1" applyFill="1" applyBorder="1" applyAlignment="1" applyProtection="1">
      <alignment horizontal="center" vertical="center"/>
      <protection hidden="1"/>
    </xf>
    <xf numFmtId="0" fontId="4" fillId="9" borderId="107" xfId="2" applyFont="1" applyFill="1" applyBorder="1" applyAlignment="1" applyProtection="1">
      <alignment horizontal="center" vertical="center"/>
      <protection hidden="1"/>
    </xf>
    <xf numFmtId="0" fontId="4" fillId="9" borderId="102" xfId="2" applyFont="1" applyFill="1" applyBorder="1" applyAlignment="1" applyProtection="1">
      <alignment horizontal="center" vertical="center"/>
      <protection hidden="1"/>
    </xf>
    <xf numFmtId="9" fontId="4" fillId="9" borderId="81" xfId="1" applyFont="1" applyFill="1" applyBorder="1" applyAlignment="1" applyProtection="1">
      <alignment horizontal="center" vertical="center"/>
      <protection hidden="1"/>
    </xf>
    <xf numFmtId="0" fontId="4" fillId="9" borderId="115" xfId="2" applyFont="1" applyFill="1" applyBorder="1" applyAlignment="1" applyProtection="1">
      <alignment horizontal="center" vertical="center" wrapText="1"/>
      <protection hidden="1"/>
    </xf>
    <xf numFmtId="0" fontId="4" fillId="9" borderId="108" xfId="2" applyFont="1" applyFill="1" applyBorder="1" applyAlignment="1" applyProtection="1">
      <alignment horizontal="center" vertical="center" wrapText="1"/>
      <protection hidden="1"/>
    </xf>
    <xf numFmtId="0" fontId="4" fillId="9" borderId="45" xfId="2" applyFont="1" applyFill="1" applyBorder="1" applyAlignment="1" applyProtection="1">
      <alignment horizontal="center" vertical="center" wrapText="1"/>
      <protection hidden="1"/>
    </xf>
    <xf numFmtId="0" fontId="4" fillId="9" borderId="134" xfId="2" applyFont="1" applyFill="1" applyBorder="1" applyAlignment="1" applyProtection="1">
      <alignment horizontal="center" vertical="center"/>
      <protection hidden="1"/>
    </xf>
    <xf numFmtId="0" fontId="4" fillId="9" borderId="149" xfId="2" applyFont="1" applyFill="1" applyBorder="1" applyAlignment="1" applyProtection="1">
      <alignment horizontal="center" vertical="center"/>
      <protection hidden="1"/>
    </xf>
    <xf numFmtId="164" fontId="4" fillId="9" borderId="97" xfId="2" applyNumberFormat="1" applyFont="1" applyFill="1" applyBorder="1" applyAlignment="1" applyProtection="1">
      <alignment horizontal="center" vertical="center"/>
      <protection hidden="1"/>
    </xf>
    <xf numFmtId="9" fontId="4" fillId="9" borderId="50" xfId="1" applyFont="1" applyFill="1" applyBorder="1" applyAlignment="1" applyProtection="1">
      <alignment horizontal="center" vertical="center"/>
      <protection hidden="1"/>
    </xf>
    <xf numFmtId="9" fontId="4" fillId="9" borderId="89" xfId="1" applyFont="1" applyFill="1" applyBorder="1" applyAlignment="1" applyProtection="1">
      <alignment horizontal="center" vertical="center"/>
      <protection hidden="1"/>
    </xf>
    <xf numFmtId="0" fontId="4" fillId="9" borderId="103" xfId="2" applyFont="1" applyFill="1" applyBorder="1" applyAlignment="1" applyProtection="1">
      <alignment horizontal="center" vertical="center" wrapText="1"/>
      <protection hidden="1"/>
    </xf>
    <xf numFmtId="0" fontId="8" fillId="9" borderId="103" xfId="2" applyFont="1" applyFill="1" applyBorder="1" applyAlignment="1" applyProtection="1">
      <alignment horizontal="center" vertical="center" wrapText="1"/>
      <protection hidden="1"/>
    </xf>
    <xf numFmtId="0" fontId="4" fillId="9" borderId="103" xfId="2" applyFont="1" applyFill="1" applyBorder="1" applyAlignment="1" applyProtection="1">
      <alignment horizontal="center" vertical="center"/>
      <protection hidden="1"/>
    </xf>
    <xf numFmtId="0" fontId="8" fillId="0" borderId="102" xfId="2" applyFont="1" applyBorder="1" applyProtection="1">
      <protection hidden="1"/>
    </xf>
    <xf numFmtId="0" fontId="8" fillId="0" borderId="103" xfId="2" applyFont="1" applyBorder="1" applyProtection="1">
      <protection hidden="1"/>
    </xf>
    <xf numFmtId="0" fontId="8" fillId="0" borderId="104" xfId="2" applyFont="1" applyBorder="1" applyProtection="1">
      <protection hidden="1"/>
    </xf>
    <xf numFmtId="0" fontId="8" fillId="0" borderId="108" xfId="2" applyFont="1" applyBorder="1" applyProtection="1">
      <protection hidden="1"/>
    </xf>
    <xf numFmtId="9" fontId="4" fillId="9" borderId="52" xfId="1" applyFont="1" applyFill="1" applyBorder="1" applyAlignment="1" applyProtection="1">
      <alignment horizontal="center" vertical="center"/>
      <protection hidden="1"/>
    </xf>
    <xf numFmtId="9" fontId="4" fillId="9" borderId="54" xfId="1" applyFont="1" applyFill="1" applyBorder="1" applyAlignment="1" applyProtection="1">
      <alignment horizontal="center" vertical="center"/>
      <protection hidden="1"/>
    </xf>
    <xf numFmtId="0" fontId="8" fillId="0" borderId="102" xfId="2" applyFont="1" applyBorder="1" applyAlignment="1" applyProtection="1">
      <alignment vertical="center"/>
      <protection hidden="1"/>
    </xf>
    <xf numFmtId="0" fontId="8" fillId="0" borderId="103" xfId="2" applyFont="1" applyBorder="1" applyAlignment="1" applyProtection="1">
      <alignment vertical="center"/>
      <protection hidden="1"/>
    </xf>
    <xf numFmtId="0" fontId="4" fillId="9" borderId="107" xfId="2" applyFont="1" applyFill="1" applyBorder="1" applyAlignment="1" applyProtection="1">
      <alignment vertical="center" wrapText="1"/>
      <protection hidden="1"/>
    </xf>
    <xf numFmtId="0" fontId="8" fillId="9" borderId="41" xfId="2" applyFont="1" applyFill="1" applyBorder="1" applyAlignment="1" applyProtection="1">
      <alignment horizontal="center" vertical="center" wrapText="1"/>
      <protection hidden="1"/>
    </xf>
    <xf numFmtId="0" fontId="4" fillId="9" borderId="148" xfId="2" applyFont="1" applyFill="1" applyBorder="1" applyAlignment="1" applyProtection="1">
      <alignment horizontal="center" vertical="center" wrapText="1"/>
      <protection hidden="1"/>
    </xf>
    <xf numFmtId="0" fontId="4" fillId="9" borderId="44" xfId="2" applyFont="1" applyFill="1" applyBorder="1" applyAlignment="1" applyProtection="1">
      <alignment horizontal="center" vertical="center" wrapText="1"/>
      <protection hidden="1"/>
    </xf>
    <xf numFmtId="0" fontId="4" fillId="9" borderId="150" xfId="2" applyFont="1" applyFill="1" applyBorder="1" applyAlignment="1" applyProtection="1">
      <alignment horizontal="center" vertical="center" wrapText="1"/>
      <protection hidden="1"/>
    </xf>
    <xf numFmtId="0" fontId="8" fillId="0" borderId="41" xfId="2" applyFont="1" applyBorder="1" applyProtection="1">
      <protection hidden="1"/>
    </xf>
    <xf numFmtId="9" fontId="8" fillId="9" borderId="51" xfId="1" applyFont="1" applyFill="1" applyBorder="1" applyAlignment="1" applyProtection="1">
      <alignment horizontal="center" vertical="center" wrapText="1"/>
      <protection hidden="1"/>
    </xf>
    <xf numFmtId="9" fontId="8" fillId="9" borderId="71" xfId="1" applyFont="1" applyFill="1" applyBorder="1" applyAlignment="1" applyProtection="1">
      <alignment horizontal="center" vertical="center" wrapText="1"/>
      <protection hidden="1"/>
    </xf>
    <xf numFmtId="9" fontId="8" fillId="9" borderId="81" xfId="1" applyFont="1" applyFill="1" applyBorder="1" applyAlignment="1" applyProtection="1">
      <alignment horizontal="center" vertical="center" wrapText="1"/>
      <protection hidden="1"/>
    </xf>
    <xf numFmtId="0" fontId="4" fillId="9" borderId="134" xfId="2" applyFont="1" applyFill="1" applyBorder="1" applyAlignment="1" applyProtection="1">
      <alignment horizontal="center" vertical="center" wrapText="1"/>
      <protection hidden="1"/>
    </xf>
    <xf numFmtId="0" fontId="4" fillId="9" borderId="149" xfId="2" applyFont="1" applyFill="1" applyBorder="1" applyAlignment="1" applyProtection="1">
      <alignment horizontal="center" vertical="center" wrapText="1"/>
      <protection hidden="1"/>
    </xf>
    <xf numFmtId="0" fontId="4" fillId="9" borderId="125" xfId="2" applyFont="1" applyFill="1" applyBorder="1" applyAlignment="1" applyProtection="1">
      <alignment horizontal="center" vertical="center" wrapText="1"/>
      <protection hidden="1"/>
    </xf>
    <xf numFmtId="0" fontId="8" fillId="9" borderId="125" xfId="2" applyFont="1" applyFill="1" applyBorder="1" applyAlignment="1" applyProtection="1">
      <alignment horizontal="center" vertical="center" wrapText="1"/>
      <protection hidden="1"/>
    </xf>
    <xf numFmtId="164" fontId="8" fillId="9" borderId="116" xfId="2" applyNumberFormat="1" applyFont="1" applyFill="1" applyBorder="1" applyAlignment="1" applyProtection="1">
      <alignment horizontal="center" vertical="center" wrapText="1"/>
      <protection hidden="1"/>
    </xf>
    <xf numFmtId="164" fontId="8" fillId="9" borderId="71" xfId="2" applyNumberFormat="1" applyFont="1" applyFill="1" applyBorder="1" applyAlignment="1" applyProtection="1">
      <alignment horizontal="center" vertical="center" wrapText="1"/>
      <protection hidden="1"/>
    </xf>
    <xf numFmtId="164" fontId="8" fillId="9" borderId="123" xfId="2" applyNumberFormat="1" applyFont="1" applyFill="1" applyBorder="1" applyAlignment="1" applyProtection="1">
      <alignment horizontal="center" vertical="center" wrapText="1"/>
      <protection hidden="1"/>
    </xf>
    <xf numFmtId="0" fontId="4" fillId="9" borderId="116" xfId="2" applyFont="1" applyFill="1" applyBorder="1" applyAlignment="1" applyProtection="1">
      <alignment horizontal="center" vertical="center" wrapText="1"/>
      <protection hidden="1"/>
    </xf>
    <xf numFmtId="0" fontId="8" fillId="0" borderId="92" xfId="2" applyFont="1" applyBorder="1" applyProtection="1">
      <protection hidden="1"/>
    </xf>
    <xf numFmtId="9" fontId="4" fillId="9" borderId="84" xfId="1" applyFont="1" applyFill="1" applyBorder="1" applyAlignment="1" applyProtection="1">
      <alignment horizontal="center" vertical="center" wrapText="1"/>
      <protection hidden="1"/>
    </xf>
    <xf numFmtId="9" fontId="4" fillId="9" borderId="45" xfId="1" applyFont="1" applyFill="1" applyBorder="1" applyAlignment="1" applyProtection="1">
      <alignment horizontal="center" vertical="center" wrapText="1"/>
      <protection hidden="1"/>
    </xf>
    <xf numFmtId="0" fontId="8" fillId="9" borderId="104" xfId="2" applyFont="1" applyFill="1" applyBorder="1" applyAlignment="1" applyProtection="1">
      <alignment horizontal="center" vertical="center" wrapText="1"/>
      <protection hidden="1"/>
    </xf>
    <xf numFmtId="0" fontId="4" fillId="9" borderId="129" xfId="2" applyFont="1" applyFill="1" applyBorder="1" applyAlignment="1" applyProtection="1">
      <alignment horizontal="center" vertical="center" wrapText="1"/>
      <protection hidden="1"/>
    </xf>
    <xf numFmtId="0" fontId="8" fillId="0" borderId="91" xfId="2" applyFont="1" applyBorder="1" applyProtection="1">
      <protection hidden="1"/>
    </xf>
    <xf numFmtId="9" fontId="8" fillId="9" borderId="40" xfId="1" applyFont="1" applyFill="1" applyBorder="1" applyAlignment="1" applyProtection="1">
      <alignment horizontal="center" vertical="center" wrapText="1"/>
      <protection hidden="1"/>
    </xf>
    <xf numFmtId="9" fontId="8" fillId="9" borderId="83" xfId="1" applyFont="1" applyFill="1" applyBorder="1" applyAlignment="1" applyProtection="1">
      <alignment horizontal="center" vertical="center" wrapText="1"/>
      <protection hidden="1"/>
    </xf>
    <xf numFmtId="9" fontId="8" fillId="9" borderId="41" xfId="1" applyFont="1" applyFill="1" applyBorder="1" applyAlignment="1" applyProtection="1">
      <alignment horizontal="center" vertical="center" wrapText="1"/>
      <protection hidden="1"/>
    </xf>
    <xf numFmtId="9" fontId="8" fillId="9" borderId="84" xfId="1" applyFont="1" applyFill="1" applyBorder="1" applyAlignment="1" applyProtection="1">
      <alignment horizontal="center" vertical="center" wrapText="1"/>
      <protection hidden="1"/>
    </xf>
    <xf numFmtId="9" fontId="8" fillId="9" borderId="75" xfId="1" applyFont="1" applyFill="1" applyBorder="1" applyAlignment="1" applyProtection="1">
      <alignment horizontal="center" vertical="center" wrapText="1"/>
      <protection hidden="1"/>
    </xf>
    <xf numFmtId="9" fontId="8" fillId="9" borderId="85" xfId="1" applyFont="1" applyFill="1" applyBorder="1" applyAlignment="1" applyProtection="1">
      <alignment horizontal="center" vertical="center" wrapText="1"/>
      <protection hidden="1"/>
    </xf>
    <xf numFmtId="9" fontId="8" fillId="9" borderId="93" xfId="3" applyFont="1" applyFill="1" applyBorder="1" applyAlignment="1" applyProtection="1">
      <alignment horizontal="center" vertical="center" wrapText="1"/>
      <protection hidden="1"/>
    </xf>
    <xf numFmtId="9" fontId="8" fillId="9" borderId="146" xfId="3" applyFont="1" applyFill="1" applyBorder="1" applyAlignment="1" applyProtection="1">
      <alignment horizontal="center" vertical="center" wrapText="1"/>
      <protection hidden="1"/>
    </xf>
    <xf numFmtId="9" fontId="8" fillId="9" borderId="86" xfId="1" applyFont="1" applyFill="1" applyBorder="1" applyAlignment="1" applyProtection="1">
      <alignment horizontal="center" vertical="center" wrapText="1"/>
      <protection hidden="1"/>
    </xf>
    <xf numFmtId="9" fontId="8" fillId="9" borderId="42" xfId="1" applyFont="1" applyFill="1" applyBorder="1" applyAlignment="1" applyProtection="1">
      <alignment horizontal="center" vertical="center" wrapText="1"/>
      <protection hidden="1"/>
    </xf>
    <xf numFmtId="9" fontId="8" fillId="9" borderId="44" xfId="1" applyFont="1" applyFill="1" applyBorder="1" applyAlignment="1" applyProtection="1">
      <alignment horizontal="center" vertical="center" wrapText="1"/>
      <protection hidden="1"/>
    </xf>
    <xf numFmtId="168" fontId="8" fillId="9" borderId="145" xfId="2" applyNumberFormat="1" applyFont="1" applyFill="1" applyBorder="1" applyAlignment="1" applyProtection="1">
      <alignment horizontal="center" vertical="center" wrapText="1"/>
      <protection hidden="1"/>
    </xf>
    <xf numFmtId="9" fontId="8" fillId="9" borderId="135" xfId="1" applyFont="1" applyFill="1" applyBorder="1" applyAlignment="1" applyProtection="1">
      <alignment horizontal="center" vertical="center" wrapText="1"/>
      <protection hidden="1"/>
    </xf>
    <xf numFmtId="9" fontId="8" fillId="9" borderId="131" xfId="1" applyFont="1" applyFill="1" applyBorder="1" applyAlignment="1" applyProtection="1">
      <alignment horizontal="center" vertical="center" wrapText="1"/>
      <protection hidden="1"/>
    </xf>
    <xf numFmtId="9" fontId="8" fillId="9" borderId="139" xfId="1" applyFont="1" applyFill="1" applyBorder="1" applyAlignment="1" applyProtection="1">
      <alignment horizontal="center" vertical="center" wrapText="1"/>
      <protection hidden="1"/>
    </xf>
    <xf numFmtId="0" fontId="8" fillId="9" borderId="34" xfId="2" applyFont="1" applyFill="1" applyBorder="1" applyAlignment="1" applyProtection="1">
      <alignment horizontal="center" vertical="center" wrapText="1"/>
      <protection hidden="1"/>
    </xf>
    <xf numFmtId="0" fontId="8" fillId="9" borderId="40" xfId="2" applyFont="1" applyFill="1" applyBorder="1" applyAlignment="1" applyProtection="1">
      <alignment horizontal="center" vertical="center" wrapText="1"/>
      <protection hidden="1"/>
    </xf>
    <xf numFmtId="0" fontId="8" fillId="9" borderId="83" xfId="2" applyFont="1" applyFill="1" applyBorder="1" applyAlignment="1" applyProtection="1">
      <alignment horizontal="center" vertical="center" wrapText="1"/>
      <protection hidden="1"/>
    </xf>
    <xf numFmtId="0" fontId="8" fillId="9" borderId="35" xfId="2" applyFont="1" applyFill="1" applyBorder="1" applyAlignment="1" applyProtection="1">
      <alignment horizontal="center" vertical="center" wrapText="1"/>
      <protection hidden="1"/>
    </xf>
    <xf numFmtId="0" fontId="8" fillId="9" borderId="129" xfId="2" applyFont="1" applyFill="1" applyBorder="1" applyAlignment="1" applyProtection="1">
      <alignment horizontal="center" vertical="center" wrapText="1"/>
      <protection hidden="1"/>
    </xf>
    <xf numFmtId="0" fontId="8" fillId="9" borderId="98" xfId="2" applyFont="1" applyFill="1" applyBorder="1" applyAlignment="1" applyProtection="1">
      <alignment horizontal="center" vertical="center" wrapText="1"/>
      <protection hidden="1"/>
    </xf>
    <xf numFmtId="0" fontId="8" fillId="9" borderId="91" xfId="2" applyFont="1" applyFill="1" applyBorder="1" applyAlignment="1" applyProtection="1">
      <alignment horizontal="center" vertical="center" wrapText="1"/>
      <protection hidden="1"/>
    </xf>
    <xf numFmtId="0" fontId="8" fillId="0" borderId="100" xfId="2" applyFont="1" applyBorder="1" applyProtection="1">
      <protection hidden="1"/>
    </xf>
    <xf numFmtId="0" fontId="4" fillId="8" borderId="107" xfId="2" applyFont="1" applyFill="1" applyBorder="1" applyAlignment="1" applyProtection="1">
      <alignment horizontal="center" vertical="center" wrapText="1"/>
      <protection hidden="1"/>
    </xf>
    <xf numFmtId="0" fontId="4" fillId="8" borderId="102" xfId="2" applyFont="1" applyFill="1" applyBorder="1" applyAlignment="1" applyProtection="1">
      <alignment horizontal="center" vertical="center" wrapText="1"/>
      <protection hidden="1"/>
    </xf>
    <xf numFmtId="0" fontId="4" fillId="8" borderId="103" xfId="2" applyFont="1" applyFill="1" applyBorder="1" applyAlignment="1" applyProtection="1">
      <alignment horizontal="center" vertical="center" wrapText="1"/>
      <protection hidden="1"/>
    </xf>
    <xf numFmtId="164" fontId="8" fillId="8" borderId="115" xfId="2" applyNumberFormat="1" applyFont="1" applyFill="1" applyBorder="1" applyAlignment="1" applyProtection="1">
      <alignment horizontal="center" vertical="center" wrapText="1"/>
      <protection hidden="1"/>
    </xf>
    <xf numFmtId="164" fontId="8" fillId="8" borderId="104" xfId="2" applyNumberFormat="1" applyFont="1" applyFill="1" applyBorder="1" applyAlignment="1" applyProtection="1">
      <alignment horizontal="center" vertical="center" wrapText="1"/>
      <protection hidden="1"/>
    </xf>
    <xf numFmtId="164" fontId="8" fillId="8" borderId="108" xfId="2" applyNumberFormat="1" applyFont="1" applyFill="1" applyBorder="1" applyAlignment="1" applyProtection="1">
      <alignment horizontal="center" vertical="center" wrapText="1"/>
      <protection hidden="1"/>
    </xf>
    <xf numFmtId="9" fontId="8" fillId="8" borderId="71" xfId="1" applyFont="1" applyFill="1" applyBorder="1" applyAlignment="1" applyProtection="1">
      <alignment horizontal="center" vertical="center"/>
      <protection hidden="1"/>
    </xf>
    <xf numFmtId="9" fontId="8" fillId="8" borderId="81" xfId="1" applyFont="1" applyFill="1" applyBorder="1" applyAlignment="1" applyProtection="1">
      <alignment horizontal="center" vertical="center"/>
      <protection hidden="1"/>
    </xf>
    <xf numFmtId="0" fontId="8" fillId="8" borderId="99" xfId="2" applyFont="1" applyFill="1" applyBorder="1" applyAlignment="1" applyProtection="1">
      <alignment horizontal="center" vertical="center" wrapText="1"/>
      <protection hidden="1"/>
    </xf>
    <xf numFmtId="0" fontId="8" fillId="8" borderId="92" xfId="2" applyFont="1" applyFill="1" applyBorder="1" applyAlignment="1" applyProtection="1">
      <alignment horizontal="center" vertical="center" wrapText="1"/>
      <protection hidden="1"/>
    </xf>
    <xf numFmtId="0" fontId="8" fillId="8" borderId="97" xfId="2" applyFont="1" applyFill="1" applyBorder="1" applyAlignment="1" applyProtection="1">
      <alignment horizontal="center" vertical="center" wrapText="1"/>
      <protection hidden="1"/>
    </xf>
    <xf numFmtId="0" fontId="8" fillId="8" borderId="107" xfId="2" applyFont="1" applyFill="1" applyBorder="1" applyAlignment="1" applyProtection="1">
      <alignment horizontal="center" vertical="center" wrapText="1"/>
      <protection hidden="1"/>
    </xf>
    <xf numFmtId="0" fontId="8" fillId="8" borderId="102" xfId="2" applyFont="1" applyFill="1" applyBorder="1" applyAlignment="1" applyProtection="1">
      <alignment horizontal="center" vertical="center" wrapText="1"/>
      <protection hidden="1"/>
    </xf>
    <xf numFmtId="0" fontId="8" fillId="8" borderId="118" xfId="2" applyFont="1" applyFill="1" applyBorder="1" applyAlignment="1" applyProtection="1">
      <alignment horizontal="center" vertical="center" wrapText="1"/>
      <protection hidden="1"/>
    </xf>
    <xf numFmtId="0" fontId="3" fillId="8" borderId="107" xfId="2" applyFont="1" applyFill="1" applyBorder="1" applyAlignment="1" applyProtection="1">
      <alignment horizontal="center" vertical="center" wrapText="1"/>
      <protection hidden="1"/>
    </xf>
    <xf numFmtId="0" fontId="3" fillId="8" borderId="102" xfId="2" applyFont="1" applyFill="1" applyBorder="1" applyAlignment="1" applyProtection="1">
      <alignment horizontal="center" vertical="center" wrapText="1"/>
      <protection hidden="1"/>
    </xf>
    <xf numFmtId="0" fontId="3" fillId="8" borderId="118" xfId="2" applyFont="1" applyFill="1" applyBorder="1" applyAlignment="1" applyProtection="1">
      <alignment horizontal="center" vertical="center" wrapText="1"/>
      <protection hidden="1"/>
    </xf>
    <xf numFmtId="0" fontId="3" fillId="25" borderId="107" xfId="2" applyFont="1" applyFill="1" applyBorder="1" applyAlignment="1" applyProtection="1">
      <alignment horizontal="center" vertical="center" wrapText="1"/>
      <protection hidden="1"/>
    </xf>
    <xf numFmtId="0" fontId="3" fillId="25" borderId="102" xfId="2" applyFont="1" applyFill="1" applyBorder="1" applyAlignment="1" applyProtection="1">
      <alignment horizontal="center" vertical="center" wrapText="1"/>
      <protection hidden="1"/>
    </xf>
    <xf numFmtId="0" fontId="3" fillId="25" borderId="118" xfId="2" applyFont="1" applyFill="1" applyBorder="1" applyAlignment="1" applyProtection="1">
      <alignment horizontal="center" vertical="center" wrapText="1"/>
      <protection hidden="1"/>
    </xf>
    <xf numFmtId="0" fontId="3" fillId="8" borderId="122" xfId="2" applyFont="1" applyFill="1" applyBorder="1" applyAlignment="1" applyProtection="1">
      <alignment horizontal="center" vertical="center" wrapText="1"/>
      <protection hidden="1"/>
    </xf>
    <xf numFmtId="0" fontId="4" fillId="25" borderId="107" xfId="2" applyFont="1" applyFill="1" applyBorder="1" applyAlignment="1" applyProtection="1">
      <alignment horizontal="center" vertical="center" wrapText="1"/>
      <protection hidden="1"/>
    </xf>
    <xf numFmtId="0" fontId="4" fillId="25" borderId="102" xfId="2" applyFont="1" applyFill="1" applyBorder="1" applyAlignment="1" applyProtection="1">
      <alignment horizontal="center" vertical="center" wrapText="1"/>
      <protection hidden="1"/>
    </xf>
    <xf numFmtId="0" fontId="4" fillId="25" borderId="103" xfId="2" applyFont="1" applyFill="1" applyBorder="1" applyAlignment="1" applyProtection="1">
      <alignment horizontal="center" vertical="center" wrapText="1"/>
      <protection hidden="1"/>
    </xf>
    <xf numFmtId="0" fontId="4" fillId="25" borderId="115" xfId="2" applyFont="1" applyFill="1" applyBorder="1" applyAlignment="1" applyProtection="1">
      <alignment horizontal="center" vertical="center" wrapText="1"/>
      <protection hidden="1"/>
    </xf>
    <xf numFmtId="0" fontId="4" fillId="25" borderId="104" xfId="2" applyFont="1" applyFill="1" applyBorder="1" applyAlignment="1" applyProtection="1">
      <alignment horizontal="center" vertical="center" wrapText="1"/>
      <protection hidden="1"/>
    </xf>
    <xf numFmtId="0" fontId="4" fillId="25" borderId="122" xfId="2" applyFont="1" applyFill="1" applyBorder="1" applyAlignment="1" applyProtection="1">
      <alignment horizontal="center" vertical="center" wrapText="1"/>
      <protection hidden="1"/>
    </xf>
    <xf numFmtId="0" fontId="8" fillId="8" borderId="134" xfId="2" applyFont="1" applyFill="1" applyBorder="1" applyAlignment="1" applyProtection="1">
      <alignment horizontal="center" vertical="center" wrapText="1"/>
      <protection hidden="1"/>
    </xf>
    <xf numFmtId="0" fontId="8" fillId="8" borderId="136" xfId="2" applyFont="1" applyFill="1" applyBorder="1" applyAlignment="1" applyProtection="1">
      <alignment horizontal="center" vertical="center" wrapText="1"/>
      <protection hidden="1"/>
    </xf>
    <xf numFmtId="0" fontId="8" fillId="8" borderId="143" xfId="2" applyFont="1" applyFill="1" applyBorder="1" applyAlignment="1" applyProtection="1">
      <alignment horizontal="center" vertical="center" wrapText="1"/>
      <protection hidden="1"/>
    </xf>
    <xf numFmtId="164" fontId="8" fillId="8" borderId="99" xfId="2" applyNumberFormat="1" applyFont="1" applyFill="1" applyBorder="1" applyAlignment="1" applyProtection="1">
      <alignment horizontal="center" vertical="center" wrapText="1"/>
      <protection hidden="1"/>
    </xf>
    <xf numFmtId="164" fontId="8" fillId="8" borderId="92" xfId="2" applyNumberFormat="1" applyFont="1" applyFill="1" applyBorder="1" applyAlignment="1" applyProtection="1">
      <alignment horizontal="center" vertical="center" wrapText="1"/>
      <protection hidden="1"/>
    </xf>
    <xf numFmtId="164" fontId="8" fillId="8" borderId="144" xfId="2" applyNumberFormat="1" applyFont="1" applyFill="1" applyBorder="1" applyAlignment="1" applyProtection="1">
      <alignment horizontal="center" vertical="center" wrapText="1"/>
      <protection hidden="1"/>
    </xf>
    <xf numFmtId="9" fontId="8" fillId="25" borderId="52" xfId="1" applyFont="1" applyFill="1" applyBorder="1" applyAlignment="1" applyProtection="1">
      <alignment horizontal="center" vertical="center"/>
      <protection hidden="1"/>
    </xf>
    <xf numFmtId="9" fontId="8" fillId="25" borderId="54" xfId="1" applyFont="1" applyFill="1" applyBorder="1" applyAlignment="1" applyProtection="1">
      <alignment horizontal="center" vertical="center"/>
      <protection hidden="1"/>
    </xf>
    <xf numFmtId="9" fontId="8" fillId="25" borderId="50" xfId="1" applyFont="1" applyFill="1" applyBorder="1" applyAlignment="1" applyProtection="1">
      <alignment horizontal="center" vertical="center"/>
      <protection hidden="1"/>
    </xf>
    <xf numFmtId="9" fontId="8" fillId="25" borderId="89" xfId="1" applyFont="1" applyFill="1" applyBorder="1" applyAlignment="1" applyProtection="1">
      <alignment horizontal="center" vertical="center"/>
      <protection hidden="1"/>
    </xf>
    <xf numFmtId="0" fontId="8" fillId="8" borderId="98" xfId="2" applyFont="1" applyFill="1" applyBorder="1" applyAlignment="1" applyProtection="1">
      <alignment horizontal="center" vertical="center" wrapText="1"/>
      <protection hidden="1"/>
    </xf>
    <xf numFmtId="9" fontId="8" fillId="8" borderId="135" xfId="1" applyFont="1" applyFill="1" applyBorder="1" applyAlignment="1" applyProtection="1">
      <alignment horizontal="center" vertical="center"/>
      <protection hidden="1"/>
    </xf>
    <xf numFmtId="9" fontId="8" fillId="8" borderId="131" xfId="1" applyFont="1" applyFill="1" applyBorder="1" applyAlignment="1" applyProtection="1">
      <alignment horizontal="center" vertical="center"/>
      <protection hidden="1"/>
    </xf>
    <xf numFmtId="9" fontId="8" fillId="8" borderId="139" xfId="1" applyFont="1" applyFill="1" applyBorder="1" applyAlignment="1" applyProtection="1">
      <alignment horizontal="center" vertical="center"/>
      <protection hidden="1"/>
    </xf>
    <xf numFmtId="0" fontId="8" fillId="0" borderId="97" xfId="2" applyFont="1" applyBorder="1" applyProtection="1">
      <protection hidden="1"/>
    </xf>
    <xf numFmtId="0" fontId="29" fillId="8" borderId="99" xfId="2" applyFont="1" applyFill="1" applyBorder="1" applyAlignment="1" applyProtection="1">
      <alignment horizontal="center" vertical="center" wrapText="1"/>
      <protection hidden="1"/>
    </xf>
    <xf numFmtId="0" fontId="29" fillId="8" borderId="97" xfId="2" applyFont="1" applyFill="1" applyBorder="1" applyAlignment="1" applyProtection="1">
      <alignment horizontal="center" vertical="center" wrapText="1"/>
      <protection hidden="1"/>
    </xf>
    <xf numFmtId="0" fontId="3" fillId="8" borderId="103" xfId="2" applyFont="1" applyFill="1" applyBorder="1" applyAlignment="1" applyProtection="1">
      <alignment horizontal="center" vertical="center" wrapText="1"/>
      <protection hidden="1"/>
    </xf>
    <xf numFmtId="0" fontId="3" fillId="25" borderId="103" xfId="2" applyFont="1" applyFill="1" applyBorder="1" applyAlignment="1" applyProtection="1">
      <alignment horizontal="center" vertical="center" wrapText="1"/>
      <protection hidden="1"/>
    </xf>
    <xf numFmtId="0" fontId="8" fillId="25" borderId="107" xfId="2" applyFont="1" applyFill="1" applyBorder="1" applyAlignment="1" applyProtection="1">
      <alignment horizontal="center" vertical="center" wrapText="1"/>
      <protection hidden="1"/>
    </xf>
    <xf numFmtId="0" fontId="8" fillId="27" borderId="102" xfId="2" applyFont="1" applyFill="1" applyBorder="1" applyProtection="1">
      <protection hidden="1"/>
    </xf>
    <xf numFmtId="0" fontId="8" fillId="27" borderId="103" xfId="2" applyFont="1" applyFill="1" applyBorder="1" applyProtection="1">
      <protection hidden="1"/>
    </xf>
    <xf numFmtId="0" fontId="8" fillId="25" borderId="103" xfId="2" applyFont="1" applyFill="1" applyBorder="1" applyAlignment="1" applyProtection="1">
      <alignment horizontal="center" vertical="center" wrapText="1"/>
      <protection hidden="1"/>
    </xf>
    <xf numFmtId="0" fontId="8" fillId="8" borderId="103" xfId="2" applyFont="1" applyFill="1" applyBorder="1" applyAlignment="1" applyProtection="1">
      <alignment horizontal="center" vertical="center" wrapText="1"/>
      <protection hidden="1"/>
    </xf>
    <xf numFmtId="0" fontId="4" fillId="24" borderId="125" xfId="2" applyFont="1" applyFill="1" applyBorder="1" applyAlignment="1" applyProtection="1">
      <alignment horizontal="center" vertical="center" wrapText="1"/>
      <protection hidden="1"/>
    </xf>
    <xf numFmtId="0" fontId="4" fillId="24" borderId="102" xfId="2" applyFont="1" applyFill="1" applyBorder="1" applyAlignment="1" applyProtection="1">
      <alignment horizontal="center" vertical="center" wrapText="1"/>
      <protection hidden="1"/>
    </xf>
    <xf numFmtId="0" fontId="4" fillId="24" borderId="118" xfId="2" applyFont="1" applyFill="1" applyBorder="1" applyAlignment="1" applyProtection="1">
      <alignment horizontal="center" vertical="center" wrapText="1"/>
      <protection hidden="1"/>
    </xf>
    <xf numFmtId="0" fontId="8" fillId="8" borderId="104" xfId="2" applyFont="1" applyFill="1" applyBorder="1" applyAlignment="1" applyProtection="1">
      <alignment horizontal="center" vertical="center" wrapText="1"/>
      <protection hidden="1"/>
    </xf>
    <xf numFmtId="0" fontId="3" fillId="8" borderId="141" xfId="2" applyFont="1" applyFill="1" applyBorder="1" applyAlignment="1" applyProtection="1">
      <alignment horizontal="center" vertical="center" wrapText="1"/>
      <protection hidden="1"/>
    </xf>
    <xf numFmtId="9" fontId="8" fillId="8" borderId="51" xfId="1" applyFont="1" applyFill="1" applyBorder="1" applyAlignment="1" applyProtection="1">
      <alignment horizontal="center" vertical="center"/>
      <protection hidden="1"/>
    </xf>
    <xf numFmtId="0" fontId="8" fillId="8" borderId="138" xfId="2" applyFont="1" applyFill="1" applyBorder="1" applyAlignment="1" applyProtection="1">
      <alignment horizontal="center" vertical="center" wrapText="1"/>
      <protection hidden="1"/>
    </xf>
    <xf numFmtId="0" fontId="8" fillId="25" borderId="41" xfId="2" applyFont="1" applyFill="1" applyBorder="1" applyAlignment="1" applyProtection="1">
      <alignment horizontal="center" vertical="center" wrapText="1"/>
      <protection hidden="1"/>
    </xf>
    <xf numFmtId="0" fontId="8" fillId="8" borderId="140" xfId="2" applyFont="1" applyFill="1" applyBorder="1" applyAlignment="1" applyProtection="1">
      <alignment horizontal="center" vertical="center" wrapText="1"/>
      <protection hidden="1"/>
    </xf>
    <xf numFmtId="0" fontId="8" fillId="8" borderId="91" xfId="2" applyFont="1" applyFill="1" applyBorder="1" applyAlignment="1" applyProtection="1">
      <alignment horizontal="center" vertical="center" wrapText="1"/>
      <protection hidden="1"/>
    </xf>
    <xf numFmtId="0" fontId="8" fillId="8" borderId="100" xfId="2" applyFont="1" applyFill="1" applyBorder="1" applyAlignment="1" applyProtection="1">
      <alignment horizontal="center" vertical="center" wrapText="1"/>
      <protection hidden="1"/>
    </xf>
    <xf numFmtId="9" fontId="8" fillId="8" borderId="130" xfId="1" applyFont="1" applyFill="1" applyBorder="1" applyAlignment="1" applyProtection="1">
      <alignment horizontal="center" vertical="center"/>
      <protection hidden="1"/>
    </xf>
    <xf numFmtId="0" fontId="8" fillId="8" borderId="116" xfId="2" applyFont="1" applyFill="1" applyBorder="1" applyAlignment="1" applyProtection="1">
      <alignment horizontal="center" vertical="center" wrapText="1"/>
      <protection hidden="1"/>
    </xf>
    <xf numFmtId="0" fontId="3" fillId="8" borderId="84" xfId="2" applyFont="1" applyFill="1" applyBorder="1" applyAlignment="1" applyProtection="1">
      <alignment horizontal="center" vertical="center" wrapText="1"/>
      <protection hidden="1"/>
    </xf>
    <xf numFmtId="0" fontId="3" fillId="8" borderId="42" xfId="2" applyFont="1" applyFill="1" applyBorder="1" applyAlignment="1" applyProtection="1">
      <alignment horizontal="center" vertical="center" wrapText="1"/>
      <protection hidden="1"/>
    </xf>
    <xf numFmtId="0" fontId="3" fillId="8" borderId="45" xfId="2" applyFont="1" applyFill="1" applyBorder="1" applyAlignment="1" applyProtection="1">
      <alignment horizontal="center" vertical="center" wrapText="1"/>
      <protection hidden="1"/>
    </xf>
    <xf numFmtId="0" fontId="8" fillId="8" borderId="137" xfId="2" applyFont="1" applyFill="1" applyBorder="1" applyAlignment="1" applyProtection="1">
      <alignment horizontal="center" vertical="center" wrapText="1"/>
      <protection hidden="1"/>
    </xf>
    <xf numFmtId="164" fontId="8" fillId="8" borderId="138" xfId="2" applyNumberFormat="1" applyFont="1" applyFill="1" applyBorder="1" applyAlignment="1" applyProtection="1">
      <alignment horizontal="center" vertical="center" wrapText="1"/>
      <protection hidden="1"/>
    </xf>
    <xf numFmtId="0" fontId="8" fillId="25" borderId="126" xfId="2" applyFont="1" applyFill="1" applyBorder="1" applyAlignment="1" applyProtection="1">
      <alignment horizontal="center" vertical="center" wrapText="1"/>
      <protection hidden="1"/>
    </xf>
    <xf numFmtId="0" fontId="8" fillId="27" borderId="104" xfId="2" applyFont="1" applyFill="1" applyBorder="1" applyProtection="1">
      <protection hidden="1"/>
    </xf>
    <xf numFmtId="0" fontId="8" fillId="8" borderId="129" xfId="2" applyFont="1" applyFill="1" applyBorder="1" applyAlignment="1" applyProtection="1">
      <alignment horizontal="center" vertical="center" wrapText="1"/>
      <protection hidden="1"/>
    </xf>
    <xf numFmtId="164" fontId="4" fillId="8" borderId="126" xfId="2" applyNumberFormat="1" applyFont="1" applyFill="1" applyBorder="1" applyAlignment="1" applyProtection="1">
      <alignment horizontal="center" vertical="center" wrapText="1"/>
      <protection hidden="1"/>
    </xf>
    <xf numFmtId="9" fontId="8" fillId="8" borderId="133" xfId="1" applyFont="1" applyFill="1" applyBorder="1" applyAlignment="1" applyProtection="1">
      <alignment horizontal="center" vertical="center"/>
      <protection hidden="1"/>
    </xf>
    <xf numFmtId="9" fontId="8" fillId="8" borderId="77" xfId="1" applyFont="1" applyFill="1" applyBorder="1" applyAlignment="1" applyProtection="1">
      <alignment horizontal="center" vertical="center"/>
      <protection hidden="1"/>
    </xf>
    <xf numFmtId="9" fontId="8" fillId="8" borderId="82" xfId="1" applyFont="1" applyFill="1" applyBorder="1" applyAlignment="1" applyProtection="1">
      <alignment horizontal="center" vertical="center"/>
      <protection hidden="1"/>
    </xf>
    <xf numFmtId="9" fontId="8" fillId="8" borderId="80" xfId="1" applyFont="1" applyFill="1" applyBorder="1" applyAlignment="1" applyProtection="1">
      <alignment horizontal="center" vertical="center"/>
      <protection hidden="1"/>
    </xf>
    <xf numFmtId="0" fontId="8" fillId="8" borderId="125" xfId="2" applyFont="1" applyFill="1" applyBorder="1" applyAlignment="1" applyProtection="1">
      <alignment horizontal="center" vertical="center" wrapText="1"/>
      <protection hidden="1"/>
    </xf>
    <xf numFmtId="0" fontId="3" fillId="8" borderId="125" xfId="2" applyFont="1" applyFill="1" applyBorder="1" applyAlignment="1" applyProtection="1">
      <alignment horizontal="center" vertical="center" wrapText="1"/>
      <protection hidden="1"/>
    </xf>
    <xf numFmtId="0" fontId="3" fillId="8" borderId="132" xfId="2" applyFont="1" applyFill="1" applyBorder="1" applyAlignment="1" applyProtection="1">
      <alignment horizontal="center" vertical="center" wrapText="1"/>
      <protection hidden="1"/>
    </xf>
    <xf numFmtId="0" fontId="4" fillId="20" borderId="107" xfId="2" applyFont="1" applyFill="1" applyBorder="1" applyAlignment="1" applyProtection="1">
      <alignment horizontal="center" vertical="center" wrapText="1"/>
      <protection hidden="1"/>
    </xf>
    <xf numFmtId="0" fontId="8" fillId="0" borderId="118" xfId="2" applyFont="1" applyBorder="1" applyProtection="1">
      <protection hidden="1"/>
    </xf>
    <xf numFmtId="0" fontId="8" fillId="7" borderId="107" xfId="2" applyFont="1" applyFill="1" applyBorder="1" applyAlignment="1" applyProtection="1">
      <alignment horizontal="center" vertical="center" wrapText="1"/>
      <protection hidden="1"/>
    </xf>
    <xf numFmtId="0" fontId="8" fillId="7" borderId="102" xfId="2" applyFont="1" applyFill="1" applyBorder="1" applyAlignment="1" applyProtection="1">
      <alignment horizontal="center" vertical="center" wrapText="1"/>
      <protection hidden="1"/>
    </xf>
    <xf numFmtId="0" fontId="8" fillId="7" borderId="118" xfId="2" applyFont="1" applyFill="1" applyBorder="1" applyAlignment="1" applyProtection="1">
      <alignment horizontal="center" vertical="center" wrapText="1"/>
      <protection hidden="1"/>
    </xf>
    <xf numFmtId="0" fontId="8" fillId="8" borderId="124" xfId="2" applyFont="1" applyFill="1" applyBorder="1" applyAlignment="1" applyProtection="1">
      <alignment horizontal="center" vertical="center" wrapText="1"/>
      <protection hidden="1"/>
    </xf>
    <xf numFmtId="0" fontId="8" fillId="0" borderId="94" xfId="2" applyFont="1" applyBorder="1" applyProtection="1">
      <protection hidden="1"/>
    </xf>
    <xf numFmtId="0" fontId="8" fillId="0" borderId="117" xfId="2" applyFont="1" applyBorder="1" applyProtection="1">
      <protection hidden="1"/>
    </xf>
    <xf numFmtId="0" fontId="8" fillId="21" borderId="41" xfId="2" applyFont="1" applyFill="1" applyBorder="1" applyAlignment="1" applyProtection="1">
      <alignment horizontal="center" vertical="center" wrapText="1"/>
      <protection hidden="1"/>
    </xf>
    <xf numFmtId="164" fontId="8" fillId="7" borderId="111" xfId="2" applyNumberFormat="1" applyFont="1" applyFill="1" applyBorder="1" applyAlignment="1" applyProtection="1">
      <alignment horizontal="center" vertical="center" wrapText="1"/>
      <protection hidden="1"/>
    </xf>
    <xf numFmtId="0" fontId="8" fillId="0" borderId="0" xfId="2" applyFont="1" applyBorder="1" applyProtection="1">
      <protection hidden="1"/>
    </xf>
    <xf numFmtId="0" fontId="8" fillId="0" borderId="112" xfId="2" applyFont="1" applyBorder="1" applyProtection="1">
      <protection hidden="1"/>
    </xf>
    <xf numFmtId="10" fontId="8" fillId="7" borderId="76" xfId="1" applyNumberFormat="1" applyFont="1" applyFill="1" applyBorder="1" applyAlignment="1" applyProtection="1">
      <alignment horizontal="center" vertical="center" wrapText="1"/>
      <protection hidden="1"/>
    </xf>
    <xf numFmtId="10" fontId="8" fillId="7" borderId="75" xfId="1" applyNumberFormat="1" applyFont="1" applyFill="1" applyBorder="1" applyAlignment="1" applyProtection="1">
      <alignment horizontal="center" vertical="center" wrapText="1"/>
      <protection hidden="1"/>
    </xf>
    <xf numFmtId="10" fontId="8" fillId="7" borderId="85" xfId="1" applyNumberFormat="1" applyFont="1" applyFill="1" applyBorder="1" applyAlignment="1" applyProtection="1">
      <alignment horizontal="center" vertical="center" wrapText="1"/>
      <protection hidden="1"/>
    </xf>
    <xf numFmtId="9" fontId="8" fillId="7" borderId="77" xfId="1" applyFont="1" applyFill="1" applyBorder="1" applyAlignment="1" applyProtection="1">
      <alignment horizontal="center" vertical="center" wrapText="1"/>
      <protection hidden="1"/>
    </xf>
    <xf numFmtId="9" fontId="8" fillId="7" borderId="82" xfId="1" applyFont="1" applyFill="1" applyBorder="1" applyAlignment="1" applyProtection="1">
      <alignment horizontal="center" vertical="center" wrapText="1"/>
      <protection hidden="1"/>
    </xf>
    <xf numFmtId="9" fontId="8" fillId="7" borderId="80" xfId="1" applyFont="1" applyFill="1" applyBorder="1" applyAlignment="1" applyProtection="1">
      <alignment horizontal="center" vertical="center" wrapText="1"/>
      <protection hidden="1"/>
    </xf>
    <xf numFmtId="0" fontId="8" fillId="7" borderId="99" xfId="2" applyFont="1" applyFill="1" applyBorder="1" applyAlignment="1" applyProtection="1">
      <alignment horizontal="center" vertical="center" wrapText="1"/>
      <protection hidden="1"/>
    </xf>
    <xf numFmtId="0" fontId="8" fillId="7" borderId="103" xfId="2" applyFont="1" applyFill="1" applyBorder="1" applyAlignment="1" applyProtection="1">
      <alignment horizontal="center" vertical="center" wrapText="1"/>
      <protection hidden="1"/>
    </xf>
    <xf numFmtId="10" fontId="8" fillId="7" borderId="78" xfId="1" applyNumberFormat="1" applyFont="1" applyFill="1" applyBorder="1" applyAlignment="1" applyProtection="1">
      <alignment horizontal="center" vertical="center" wrapText="1"/>
      <protection hidden="1"/>
    </xf>
    <xf numFmtId="0" fontId="8" fillId="7" borderId="116" xfId="2" applyFont="1" applyFill="1" applyBorder="1" applyAlignment="1" applyProtection="1">
      <alignment horizontal="center" vertical="center" wrapText="1"/>
      <protection hidden="1"/>
    </xf>
    <xf numFmtId="0" fontId="8" fillId="0" borderId="71" xfId="2" applyFont="1" applyBorder="1" applyProtection="1">
      <protection hidden="1"/>
    </xf>
    <xf numFmtId="0" fontId="8" fillId="0" borderId="123" xfId="2" applyFont="1" applyBorder="1" applyProtection="1">
      <protection hidden="1"/>
    </xf>
    <xf numFmtId="0" fontId="8" fillId="7" borderId="91" xfId="2" applyFont="1" applyFill="1" applyBorder="1" applyAlignment="1" applyProtection="1">
      <alignment horizontal="center" vertical="center" wrapText="1"/>
      <protection hidden="1"/>
    </xf>
    <xf numFmtId="0" fontId="8" fillId="0" borderId="121" xfId="2" applyFont="1" applyBorder="1" applyProtection="1">
      <protection hidden="1"/>
    </xf>
    <xf numFmtId="164" fontId="8" fillId="7" borderId="115" xfId="2" applyNumberFormat="1" applyFont="1" applyFill="1" applyBorder="1" applyAlignment="1" applyProtection="1">
      <alignment horizontal="center" vertical="center" wrapText="1"/>
      <protection hidden="1"/>
    </xf>
    <xf numFmtId="0" fontId="8" fillId="0" borderId="122" xfId="2" applyFont="1" applyBorder="1" applyProtection="1">
      <protection hidden="1"/>
    </xf>
    <xf numFmtId="164" fontId="8" fillId="21" borderId="111" xfId="2" applyNumberFormat="1" applyFont="1" applyFill="1" applyBorder="1" applyAlignment="1" applyProtection="1">
      <alignment horizontal="center" vertical="center" wrapText="1"/>
      <protection hidden="1"/>
    </xf>
    <xf numFmtId="0" fontId="8" fillId="23" borderId="112" xfId="2" applyFont="1" applyFill="1" applyBorder="1" applyProtection="1">
      <protection hidden="1"/>
    </xf>
    <xf numFmtId="9" fontId="8" fillId="21" borderId="76" xfId="1" applyFont="1" applyFill="1" applyBorder="1" applyAlignment="1" applyProtection="1">
      <alignment horizontal="center" vertical="center" wrapText="1"/>
      <protection hidden="1"/>
    </xf>
    <xf numFmtId="9" fontId="8" fillId="21" borderId="85" xfId="1" applyFont="1" applyFill="1" applyBorder="1" applyAlignment="1" applyProtection="1">
      <alignment horizontal="center" vertical="center" wrapText="1"/>
      <protection hidden="1"/>
    </xf>
    <xf numFmtId="9" fontId="8" fillId="21" borderId="77" xfId="1" applyNumberFormat="1" applyFont="1" applyFill="1" applyBorder="1" applyAlignment="1" applyProtection="1">
      <alignment horizontal="center" vertical="center" wrapText="1"/>
      <protection hidden="1"/>
    </xf>
    <xf numFmtId="9" fontId="8" fillId="21" borderId="80" xfId="1" applyNumberFormat="1" applyFont="1" applyFill="1" applyBorder="1" applyAlignment="1" applyProtection="1">
      <alignment horizontal="center" vertical="center" wrapText="1"/>
      <protection hidden="1"/>
    </xf>
    <xf numFmtId="9" fontId="8" fillId="21" borderId="77" xfId="1" applyFont="1" applyFill="1" applyBorder="1" applyAlignment="1" applyProtection="1">
      <alignment horizontal="center" vertical="center" wrapText="1"/>
      <protection hidden="1"/>
    </xf>
    <xf numFmtId="9" fontId="8" fillId="21" borderId="80" xfId="1" applyFont="1" applyFill="1" applyBorder="1" applyAlignment="1" applyProtection="1">
      <alignment horizontal="center" vertical="center" wrapText="1"/>
      <protection hidden="1"/>
    </xf>
    <xf numFmtId="164" fontId="8" fillId="21" borderId="104" xfId="2" applyNumberFormat="1" applyFont="1" applyFill="1" applyBorder="1" applyAlignment="1" applyProtection="1">
      <alignment horizontal="center" vertical="center" wrapText="1"/>
      <protection hidden="1"/>
    </xf>
    <xf numFmtId="164" fontId="8" fillId="21" borderId="108" xfId="2" applyNumberFormat="1" applyFont="1" applyFill="1" applyBorder="1" applyAlignment="1" applyProtection="1">
      <alignment horizontal="center" vertical="center" wrapText="1"/>
      <protection hidden="1"/>
    </xf>
    <xf numFmtId="9" fontId="8" fillId="21" borderId="72" xfId="1" applyFont="1" applyFill="1" applyBorder="1" applyAlignment="1" applyProtection="1">
      <alignment horizontal="center" vertical="center" wrapText="1"/>
      <protection hidden="1"/>
    </xf>
    <xf numFmtId="9" fontId="8" fillId="21" borderId="75" xfId="1" applyFont="1" applyFill="1" applyBorder="1" applyAlignment="1" applyProtection="1">
      <alignment horizontal="center" vertical="center" wrapText="1"/>
      <protection hidden="1"/>
    </xf>
    <xf numFmtId="9" fontId="8" fillId="21" borderId="82" xfId="1" applyFont="1" applyFill="1" applyBorder="1" applyAlignment="1" applyProtection="1">
      <alignment horizontal="center" vertical="center" wrapText="1"/>
      <protection hidden="1"/>
    </xf>
    <xf numFmtId="0" fontId="8" fillId="21" borderId="102" xfId="2" applyFont="1" applyFill="1" applyBorder="1" applyAlignment="1" applyProtection="1">
      <alignment horizontal="center" vertical="center" wrapText="1"/>
      <protection hidden="1"/>
    </xf>
    <xf numFmtId="0" fontId="8" fillId="21" borderId="103" xfId="2" applyFont="1" applyFill="1" applyBorder="1" applyAlignment="1" applyProtection="1">
      <alignment horizontal="center" vertical="center" wrapText="1"/>
      <protection hidden="1"/>
    </xf>
    <xf numFmtId="0" fontId="8" fillId="21" borderId="107" xfId="2" applyFont="1" applyFill="1" applyBorder="1" applyAlignment="1" applyProtection="1">
      <alignment horizontal="center" vertical="center" wrapText="1"/>
      <protection hidden="1"/>
    </xf>
    <xf numFmtId="0" fontId="4" fillId="20" borderId="102" xfId="2" applyFont="1" applyFill="1" applyBorder="1" applyAlignment="1" applyProtection="1">
      <alignment horizontal="center" vertical="center" wrapText="1"/>
      <protection hidden="1"/>
    </xf>
    <xf numFmtId="0" fontId="4" fillId="20" borderId="103" xfId="2" applyFont="1" applyFill="1" applyBorder="1" applyAlignment="1" applyProtection="1">
      <alignment horizontal="center" vertical="center" wrapText="1"/>
      <protection hidden="1"/>
    </xf>
    <xf numFmtId="0" fontId="8" fillId="6" borderId="99" xfId="2" applyFont="1" applyFill="1" applyBorder="1" applyAlignment="1" applyProtection="1">
      <alignment horizontal="center" vertical="center" wrapText="1"/>
      <protection hidden="1"/>
    </xf>
    <xf numFmtId="0" fontId="8" fillId="6" borderId="92" xfId="2" applyFont="1" applyFill="1" applyBorder="1" applyAlignment="1" applyProtection="1">
      <alignment horizontal="center" vertical="center" wrapText="1"/>
      <protection hidden="1"/>
    </xf>
    <xf numFmtId="0" fontId="8" fillId="6" borderId="97" xfId="2" applyFont="1" applyFill="1" applyBorder="1" applyAlignment="1" applyProtection="1">
      <alignment horizontal="center" vertical="center" wrapText="1"/>
      <protection hidden="1"/>
    </xf>
    <xf numFmtId="0" fontId="8" fillId="7" borderId="94" xfId="2" applyFont="1" applyFill="1" applyBorder="1" applyAlignment="1" applyProtection="1">
      <alignment horizontal="center" vertical="center" wrapText="1"/>
      <protection hidden="1"/>
    </xf>
    <xf numFmtId="9" fontId="8" fillId="6" borderId="77" xfId="1" applyFont="1" applyFill="1" applyBorder="1" applyAlignment="1" applyProtection="1">
      <alignment horizontal="center" vertical="center" wrapText="1"/>
      <protection hidden="1"/>
    </xf>
    <xf numFmtId="9" fontId="8" fillId="6" borderId="82" xfId="1" applyFont="1" applyFill="1" applyBorder="1" applyAlignment="1" applyProtection="1">
      <alignment horizontal="center" vertical="center" wrapText="1"/>
      <protection hidden="1"/>
    </xf>
    <xf numFmtId="9" fontId="8" fillId="6" borderId="80" xfId="1" applyFont="1" applyFill="1" applyBorder="1" applyAlignment="1" applyProtection="1">
      <alignment horizontal="center" vertical="center" wrapText="1"/>
      <protection hidden="1"/>
    </xf>
    <xf numFmtId="9" fontId="8" fillId="6" borderId="34" xfId="1" applyFont="1" applyFill="1" applyBorder="1" applyAlignment="1" applyProtection="1">
      <alignment horizontal="right" vertical="center" wrapText="1"/>
      <protection hidden="1"/>
    </xf>
    <xf numFmtId="9" fontId="8" fillId="6" borderId="40" xfId="1" applyFont="1" applyFill="1" applyBorder="1" applyAlignment="1" applyProtection="1">
      <alignment horizontal="right" vertical="center" wrapText="1"/>
      <protection hidden="1"/>
    </xf>
    <xf numFmtId="9" fontId="8" fillId="6" borderId="35" xfId="1" applyFont="1" applyFill="1" applyBorder="1" applyAlignment="1" applyProtection="1">
      <alignment horizontal="right" vertical="center" wrapText="1"/>
      <protection hidden="1"/>
    </xf>
    <xf numFmtId="9" fontId="8" fillId="6" borderId="41" xfId="1" applyFont="1" applyFill="1" applyBorder="1" applyAlignment="1" applyProtection="1">
      <alignment horizontal="right" vertical="center" wrapText="1"/>
      <protection hidden="1"/>
    </xf>
    <xf numFmtId="9" fontId="8" fillId="6" borderId="37" xfId="1" applyFont="1" applyFill="1" applyBorder="1" applyAlignment="1" applyProtection="1">
      <alignment horizontal="right" vertical="center" wrapText="1"/>
      <protection hidden="1"/>
    </xf>
    <xf numFmtId="9" fontId="8" fillId="6" borderId="43" xfId="1" applyFont="1" applyFill="1" applyBorder="1" applyAlignment="1" applyProtection="1">
      <alignment horizontal="right" vertical="center" wrapText="1"/>
      <protection hidden="1"/>
    </xf>
    <xf numFmtId="9" fontId="8" fillId="6" borderId="98" xfId="3" applyFont="1" applyFill="1" applyBorder="1" applyAlignment="1" applyProtection="1">
      <alignment horizontal="center" vertical="center" wrapText="1"/>
      <protection hidden="1"/>
    </xf>
    <xf numFmtId="9" fontId="8" fillId="6" borderId="100" xfId="3" applyFont="1" applyFill="1" applyBorder="1" applyAlignment="1" applyProtection="1">
      <alignment horizontal="center" vertical="center" wrapText="1"/>
      <protection hidden="1"/>
    </xf>
    <xf numFmtId="0" fontId="8" fillId="6" borderId="41" xfId="2" applyFont="1" applyFill="1" applyBorder="1" applyAlignment="1" applyProtection="1">
      <alignment horizontal="center" vertical="center" wrapText="1"/>
      <protection hidden="1"/>
    </xf>
    <xf numFmtId="0" fontId="8" fillId="6" borderId="47" xfId="2" applyFont="1" applyFill="1" applyBorder="1" applyAlignment="1" applyProtection="1">
      <alignment horizontal="center" vertical="center" wrapText="1"/>
      <protection hidden="1"/>
    </xf>
    <xf numFmtId="0" fontId="4" fillId="17" borderId="41" xfId="2" applyFont="1" applyFill="1" applyBorder="1" applyAlignment="1" applyProtection="1">
      <alignment horizontal="center" vertical="center" wrapText="1"/>
      <protection hidden="1"/>
    </xf>
    <xf numFmtId="0" fontId="4" fillId="17" borderId="47" xfId="2" applyFont="1" applyFill="1" applyBorder="1" applyAlignment="1" applyProtection="1">
      <alignment horizontal="center" vertical="center" wrapText="1"/>
      <protection hidden="1"/>
    </xf>
    <xf numFmtId="164" fontId="8" fillId="6" borderId="76" xfId="2" applyNumberFormat="1" applyFont="1" applyFill="1" applyBorder="1" applyAlignment="1" applyProtection="1">
      <alignment horizontal="center" vertical="center" wrapText="1"/>
      <protection hidden="1"/>
    </xf>
    <xf numFmtId="164" fontId="8" fillId="6" borderId="75" xfId="2" applyNumberFormat="1" applyFont="1" applyFill="1" applyBorder="1" applyAlignment="1" applyProtection="1">
      <alignment horizontal="center" vertical="center" wrapText="1"/>
      <protection hidden="1"/>
    </xf>
    <xf numFmtId="9" fontId="8" fillId="6" borderId="76" xfId="1" applyFont="1" applyFill="1" applyBorder="1" applyAlignment="1" applyProtection="1">
      <alignment horizontal="center" vertical="center" wrapText="1"/>
      <protection hidden="1"/>
    </xf>
    <xf numFmtId="9" fontId="8" fillId="6" borderId="75" xfId="1" applyFont="1" applyFill="1" applyBorder="1" applyAlignment="1" applyProtection="1">
      <alignment horizontal="center" vertical="center" wrapText="1"/>
      <protection hidden="1"/>
    </xf>
    <xf numFmtId="9" fontId="8" fillId="6" borderId="85" xfId="1" applyFont="1" applyFill="1" applyBorder="1" applyAlignment="1" applyProtection="1">
      <alignment horizontal="center" vertical="center" wrapText="1"/>
      <protection hidden="1"/>
    </xf>
    <xf numFmtId="0" fontId="3" fillId="6" borderId="41" xfId="2" applyFont="1" applyFill="1" applyBorder="1" applyAlignment="1" applyProtection="1">
      <alignment horizontal="center" vertical="center" wrapText="1"/>
      <protection hidden="1"/>
    </xf>
    <xf numFmtId="9" fontId="8" fillId="6" borderId="78" xfId="1" applyFont="1" applyFill="1" applyBorder="1" applyAlignment="1" applyProtection="1">
      <alignment horizontal="center" vertical="center" wrapText="1"/>
      <protection hidden="1"/>
    </xf>
    <xf numFmtId="9" fontId="8" fillId="19" borderId="41" xfId="2" applyNumberFormat="1" applyFont="1" applyFill="1" applyBorder="1" applyAlignment="1" applyProtection="1">
      <alignment horizontal="center" vertical="center" wrapText="1"/>
      <protection hidden="1"/>
    </xf>
    <xf numFmtId="0" fontId="8" fillId="6" borderId="75" xfId="2" applyFont="1" applyFill="1" applyBorder="1" applyAlignment="1" applyProtection="1">
      <alignment horizontal="center" vertical="center" wrapText="1"/>
      <protection hidden="1"/>
    </xf>
    <xf numFmtId="0" fontId="8" fillId="6" borderId="78" xfId="2" applyFont="1" applyFill="1" applyBorder="1" applyAlignment="1" applyProtection="1">
      <alignment horizontal="center" vertical="center" wrapText="1"/>
      <protection hidden="1"/>
    </xf>
    <xf numFmtId="9" fontId="8" fillId="6" borderId="90" xfId="1" applyFont="1" applyFill="1" applyBorder="1" applyAlignment="1" applyProtection="1">
      <alignment horizontal="right" vertical="center" wrapText="1"/>
      <protection hidden="1"/>
    </xf>
    <xf numFmtId="9" fontId="8" fillId="6" borderId="69" xfId="1" applyFont="1" applyFill="1" applyBorder="1" applyAlignment="1" applyProtection="1">
      <alignment horizontal="right" vertical="center" wrapText="1"/>
      <protection hidden="1"/>
    </xf>
    <xf numFmtId="0" fontId="4" fillId="17" borderId="35" xfId="2" applyFont="1" applyFill="1" applyBorder="1" applyAlignment="1" applyProtection="1">
      <alignment horizontal="center" vertical="center" wrapText="1"/>
      <protection hidden="1"/>
    </xf>
    <xf numFmtId="0" fontId="8" fillId="6" borderId="71" xfId="2" applyFont="1" applyFill="1" applyBorder="1" applyAlignment="1" applyProtection="1">
      <alignment horizontal="center" vertical="center" wrapText="1"/>
      <protection hidden="1"/>
    </xf>
    <xf numFmtId="9" fontId="8" fillId="6" borderId="69" xfId="1" applyFont="1" applyFill="1" applyBorder="1" applyAlignment="1" applyProtection="1">
      <alignment horizontal="center" vertical="center" wrapText="1"/>
      <protection hidden="1"/>
    </xf>
    <xf numFmtId="9" fontId="8" fillId="6" borderId="95" xfId="1" applyFont="1" applyFill="1" applyBorder="1" applyAlignment="1" applyProtection="1">
      <alignment horizontal="center" vertical="center" wrapText="1"/>
      <protection hidden="1"/>
    </xf>
    <xf numFmtId="9" fontId="8" fillId="6" borderId="41" xfId="1" applyFont="1" applyFill="1" applyBorder="1" applyAlignment="1" applyProtection="1">
      <alignment horizontal="center" vertical="center" wrapText="1"/>
      <protection hidden="1"/>
    </xf>
    <xf numFmtId="9" fontId="8" fillId="6" borderId="84" xfId="1" applyFont="1" applyFill="1" applyBorder="1" applyAlignment="1" applyProtection="1">
      <alignment horizontal="center" vertical="center" wrapText="1"/>
      <protection hidden="1"/>
    </xf>
    <xf numFmtId="9" fontId="8" fillId="6" borderId="40" xfId="1" applyFont="1" applyFill="1" applyBorder="1" applyAlignment="1" applyProtection="1">
      <alignment horizontal="center" vertical="center" wrapText="1"/>
      <protection hidden="1"/>
    </xf>
    <xf numFmtId="9" fontId="8" fillId="6" borderId="83" xfId="1" applyFont="1" applyFill="1" applyBorder="1" applyAlignment="1" applyProtection="1">
      <alignment horizontal="center" vertical="center" wrapText="1"/>
      <protection hidden="1"/>
    </xf>
    <xf numFmtId="0" fontId="8" fillId="6" borderId="35" xfId="2" applyFont="1" applyFill="1" applyBorder="1" applyAlignment="1" applyProtection="1">
      <alignment horizontal="center" vertical="center" wrapText="1"/>
      <protection hidden="1"/>
    </xf>
    <xf numFmtId="9" fontId="8" fillId="6" borderId="43" xfId="1" applyFont="1" applyFill="1" applyBorder="1" applyAlignment="1" applyProtection="1">
      <alignment horizontal="center" vertical="center" wrapText="1"/>
      <protection hidden="1"/>
    </xf>
    <xf numFmtId="9" fontId="8" fillId="6" borderId="88" xfId="1" applyFont="1" applyFill="1" applyBorder="1" applyAlignment="1" applyProtection="1">
      <alignment horizontal="center" vertical="center" wrapText="1"/>
      <protection hidden="1"/>
    </xf>
    <xf numFmtId="9" fontId="8" fillId="6" borderId="93" xfId="3" applyFont="1" applyFill="1" applyBorder="1" applyAlignment="1" applyProtection="1">
      <alignment horizontal="center" vertical="center" wrapText="1"/>
      <protection hidden="1"/>
    </xf>
    <xf numFmtId="9" fontId="8" fillId="6" borderId="94" xfId="3" applyFont="1" applyFill="1" applyBorder="1" applyAlignment="1" applyProtection="1">
      <alignment horizontal="center" vertical="center" wrapText="1"/>
      <protection hidden="1"/>
    </xf>
    <xf numFmtId="9" fontId="8" fillId="6" borderId="96" xfId="3" applyFont="1" applyFill="1" applyBorder="1" applyAlignment="1" applyProtection="1">
      <alignment horizontal="center" vertical="center" wrapText="1"/>
      <protection hidden="1"/>
    </xf>
    <xf numFmtId="9" fontId="8" fillId="6" borderId="41" xfId="3" applyNumberFormat="1" applyFont="1" applyFill="1" applyBorder="1" applyAlignment="1" applyProtection="1">
      <alignment horizontal="center" vertical="center" wrapText="1"/>
      <protection hidden="1"/>
    </xf>
    <xf numFmtId="164" fontId="8" fillId="6" borderId="36" xfId="2" applyNumberFormat="1" applyFont="1" applyFill="1" applyBorder="1" applyAlignment="1" applyProtection="1">
      <alignment horizontal="center" vertical="center" wrapText="1"/>
      <protection hidden="1"/>
    </xf>
    <xf numFmtId="164" fontId="8" fillId="6" borderId="42" xfId="2" applyNumberFormat="1" applyFont="1" applyFill="1" applyBorder="1" applyAlignment="1" applyProtection="1">
      <alignment horizontal="center" vertical="center" wrapText="1"/>
      <protection hidden="1"/>
    </xf>
    <xf numFmtId="164" fontId="8" fillId="6" borderId="45" xfId="2" applyNumberFormat="1" applyFont="1" applyFill="1" applyBorder="1" applyAlignment="1" applyProtection="1">
      <alignment horizontal="center" vertical="center" wrapText="1"/>
      <protection hidden="1"/>
    </xf>
    <xf numFmtId="9" fontId="4" fillId="5" borderId="77" xfId="1" applyFont="1" applyFill="1" applyBorder="1" applyAlignment="1" applyProtection="1">
      <alignment horizontal="center" vertical="center" wrapText="1"/>
      <protection hidden="1"/>
    </xf>
    <xf numFmtId="9" fontId="4" fillId="5" borderId="82" xfId="1" applyFont="1" applyFill="1" applyBorder="1" applyAlignment="1" applyProtection="1">
      <alignment horizontal="center" vertical="center" wrapText="1"/>
      <protection hidden="1"/>
    </xf>
    <xf numFmtId="9" fontId="4" fillId="5" borderId="80" xfId="1" applyFont="1" applyFill="1" applyBorder="1" applyAlignment="1" applyProtection="1">
      <alignment horizontal="center" vertical="center" wrapText="1"/>
      <protection hidden="1"/>
    </xf>
    <xf numFmtId="0" fontId="4" fillId="5" borderId="75" xfId="2" applyFont="1" applyFill="1" applyBorder="1" applyAlignment="1" applyProtection="1">
      <alignment horizontal="center" vertical="center" wrapText="1"/>
      <protection hidden="1"/>
    </xf>
    <xf numFmtId="0" fontId="8" fillId="0" borderId="75" xfId="2" applyFont="1" applyBorder="1" applyProtection="1">
      <protection hidden="1"/>
    </xf>
    <xf numFmtId="0" fontId="8" fillId="6" borderId="34" xfId="2" applyFont="1" applyFill="1" applyBorder="1" applyAlignment="1" applyProtection="1">
      <alignment horizontal="center" vertical="center" wrapText="1"/>
      <protection hidden="1"/>
    </xf>
    <xf numFmtId="0" fontId="8" fillId="6" borderId="40" xfId="2" applyFont="1" applyFill="1" applyBorder="1" applyAlignment="1" applyProtection="1">
      <alignment horizontal="center" vertical="center" wrapText="1"/>
      <protection hidden="1"/>
    </xf>
    <xf numFmtId="0" fontId="8" fillId="6" borderId="46" xfId="2" applyFont="1" applyFill="1" applyBorder="1" applyAlignment="1" applyProtection="1">
      <alignment horizontal="center" vertical="center" wrapText="1"/>
      <protection hidden="1"/>
    </xf>
    <xf numFmtId="0" fontId="4" fillId="5" borderId="41" xfId="2" applyFont="1" applyFill="1" applyBorder="1" applyAlignment="1" applyProtection="1">
      <alignment horizontal="center" vertical="center" wrapText="1"/>
      <protection hidden="1"/>
    </xf>
    <xf numFmtId="0" fontId="8" fillId="0" borderId="84" xfId="2" applyFont="1" applyBorder="1" applyProtection="1">
      <protection hidden="1"/>
    </xf>
    <xf numFmtId="0" fontId="8" fillId="5" borderId="41" xfId="2" applyFont="1" applyFill="1" applyBorder="1" applyAlignment="1" applyProtection="1">
      <alignment horizontal="center" vertical="center" wrapText="1"/>
      <protection hidden="1"/>
    </xf>
    <xf numFmtId="0" fontId="8" fillId="5" borderId="84" xfId="2" applyFont="1" applyFill="1" applyBorder="1" applyAlignment="1" applyProtection="1">
      <alignment horizontal="center" vertical="center" wrapText="1"/>
      <protection hidden="1"/>
    </xf>
    <xf numFmtId="0" fontId="4" fillId="5" borderId="84" xfId="2" applyFont="1" applyFill="1" applyBorder="1" applyAlignment="1" applyProtection="1">
      <alignment horizontal="center" vertical="center" wrapText="1"/>
      <protection hidden="1"/>
    </xf>
    <xf numFmtId="167" fontId="4" fillId="5" borderId="43" xfId="2" applyNumberFormat="1" applyFont="1" applyFill="1" applyBorder="1" applyAlignment="1" applyProtection="1">
      <alignment horizontal="center" vertical="center" wrapText="1"/>
      <protection hidden="1"/>
    </xf>
    <xf numFmtId="167" fontId="4" fillId="5" borderId="88" xfId="2" applyNumberFormat="1" applyFont="1" applyFill="1" applyBorder="1" applyAlignment="1" applyProtection="1">
      <alignment horizontal="center" vertical="center" wrapText="1"/>
      <protection hidden="1"/>
    </xf>
    <xf numFmtId="9" fontId="4" fillId="5" borderId="44" xfId="1" applyFont="1" applyFill="1" applyBorder="1" applyAlignment="1" applyProtection="1">
      <alignment horizontal="center" vertical="center" wrapText="1"/>
      <protection hidden="1"/>
    </xf>
    <xf numFmtId="0" fontId="4" fillId="16" borderId="41" xfId="2" applyFont="1" applyFill="1" applyBorder="1" applyAlignment="1" applyProtection="1">
      <alignment horizontal="center" vertical="center"/>
      <protection hidden="1"/>
    </xf>
    <xf numFmtId="0" fontId="4" fillId="14" borderId="75" xfId="2" applyFont="1" applyFill="1" applyBorder="1" applyAlignment="1" applyProtection="1">
      <alignment horizontal="center" vertical="center" wrapText="1"/>
      <protection hidden="1"/>
    </xf>
    <xf numFmtId="0" fontId="8" fillId="12" borderId="75" xfId="2" applyFont="1" applyFill="1" applyBorder="1" applyProtection="1">
      <protection hidden="1"/>
    </xf>
    <xf numFmtId="0" fontId="4" fillId="5" borderId="42" xfId="2" applyFont="1" applyFill="1" applyBorder="1" applyAlignment="1" applyProtection="1">
      <alignment horizontal="center" vertical="center" wrapText="1"/>
      <protection hidden="1"/>
    </xf>
    <xf numFmtId="0" fontId="4" fillId="5" borderId="45" xfId="2" applyFont="1" applyFill="1" applyBorder="1" applyAlignment="1" applyProtection="1">
      <alignment horizontal="center" vertical="center" wrapText="1"/>
      <protection hidden="1"/>
    </xf>
    <xf numFmtId="166" fontId="4" fillId="5" borderId="43" xfId="2" applyNumberFormat="1" applyFont="1" applyFill="1" applyBorder="1" applyAlignment="1" applyProtection="1">
      <alignment horizontal="center" vertical="center" wrapText="1"/>
      <protection hidden="1"/>
    </xf>
    <xf numFmtId="0" fontId="8" fillId="0" borderId="43" xfId="2" applyFont="1" applyBorder="1" applyProtection="1">
      <protection hidden="1"/>
    </xf>
    <xf numFmtId="9" fontId="4" fillId="5" borderId="76" xfId="1" applyFont="1" applyFill="1" applyBorder="1" applyAlignment="1" applyProtection="1">
      <alignment horizontal="center" vertical="center" wrapText="1"/>
      <protection hidden="1"/>
    </xf>
    <xf numFmtId="9" fontId="4" fillId="5" borderId="75" xfId="1" applyFont="1" applyFill="1" applyBorder="1" applyAlignment="1" applyProtection="1">
      <alignment horizontal="center" vertical="center" wrapText="1"/>
      <protection hidden="1"/>
    </xf>
    <xf numFmtId="9" fontId="4" fillId="5" borderId="78" xfId="1" applyFont="1" applyFill="1" applyBorder="1" applyAlignment="1" applyProtection="1">
      <alignment horizontal="center" vertical="center" wrapText="1"/>
      <protection hidden="1"/>
    </xf>
    <xf numFmtId="164" fontId="8" fillId="5" borderId="88" xfId="2" applyNumberFormat="1" applyFont="1" applyFill="1" applyBorder="1" applyAlignment="1" applyProtection="1">
      <alignment horizontal="center" vertical="center" wrapText="1"/>
      <protection hidden="1"/>
    </xf>
    <xf numFmtId="164" fontId="8" fillId="5" borderId="87" xfId="2" applyNumberFormat="1" applyFont="1" applyFill="1" applyBorder="1" applyAlignment="1" applyProtection="1">
      <alignment horizontal="center" vertical="center" wrapText="1"/>
      <protection hidden="1"/>
    </xf>
    <xf numFmtId="164" fontId="8" fillId="5" borderId="68" xfId="2" applyNumberFormat="1" applyFont="1" applyFill="1" applyBorder="1" applyAlignment="1" applyProtection="1">
      <alignment horizontal="center" vertical="center" wrapText="1"/>
      <protection hidden="1"/>
    </xf>
    <xf numFmtId="9" fontId="8" fillId="5" borderId="76" xfId="1" applyFont="1" applyFill="1" applyBorder="1" applyAlignment="1" applyProtection="1">
      <alignment horizontal="center" vertical="center" wrapText="1"/>
      <protection hidden="1"/>
    </xf>
    <xf numFmtId="9" fontId="8" fillId="5" borderId="75" xfId="1" applyFont="1" applyFill="1" applyBorder="1" applyAlignment="1" applyProtection="1">
      <alignment horizontal="center" vertical="center" wrapText="1"/>
      <protection hidden="1"/>
    </xf>
    <xf numFmtId="9" fontId="8" fillId="5" borderId="85" xfId="1" applyFont="1" applyFill="1" applyBorder="1" applyAlignment="1" applyProtection="1">
      <alignment horizontal="center" vertical="center" wrapText="1"/>
      <protection hidden="1"/>
    </xf>
    <xf numFmtId="9" fontId="8" fillId="5" borderId="77" xfId="1" applyFont="1" applyFill="1" applyBorder="1" applyAlignment="1" applyProtection="1">
      <alignment horizontal="center" vertical="center" wrapText="1"/>
      <protection hidden="1"/>
    </xf>
    <xf numFmtId="9" fontId="8" fillId="5" borderId="82" xfId="1" applyFont="1" applyFill="1" applyBorder="1" applyAlignment="1" applyProtection="1">
      <alignment horizontal="center" vertical="center" wrapText="1"/>
      <protection hidden="1"/>
    </xf>
    <xf numFmtId="9" fontId="8" fillId="5" borderId="80" xfId="1" applyFont="1" applyFill="1" applyBorder="1" applyAlignment="1" applyProtection="1">
      <alignment horizontal="center" vertical="center" wrapText="1"/>
      <protection hidden="1"/>
    </xf>
    <xf numFmtId="0" fontId="8" fillId="14" borderId="75" xfId="2" applyFont="1" applyFill="1" applyBorder="1" applyAlignment="1" applyProtection="1">
      <alignment horizontal="center" vertical="center" wrapText="1"/>
      <protection hidden="1"/>
    </xf>
    <xf numFmtId="9" fontId="8" fillId="5" borderId="4" xfId="1" applyFont="1" applyFill="1" applyBorder="1" applyAlignment="1" applyProtection="1">
      <alignment horizontal="center" vertical="center" wrapText="1"/>
      <protection hidden="1"/>
    </xf>
    <xf numFmtId="9" fontId="8" fillId="5" borderId="0" xfId="1" applyFont="1" applyFill="1" applyBorder="1" applyAlignment="1" applyProtection="1">
      <alignment horizontal="center" vertical="center" wrapText="1"/>
      <protection hidden="1"/>
    </xf>
    <xf numFmtId="9" fontId="8" fillId="5" borderId="51" xfId="1" applyFont="1" applyFill="1" applyBorder="1" applyAlignment="1" applyProtection="1">
      <alignment horizontal="center" vertical="center" wrapText="1"/>
      <protection hidden="1"/>
    </xf>
    <xf numFmtId="9" fontId="8" fillId="5" borderId="71" xfId="1" applyFont="1" applyFill="1" applyBorder="1" applyAlignment="1" applyProtection="1">
      <alignment horizontal="center" vertical="center" wrapText="1"/>
      <protection hidden="1"/>
    </xf>
    <xf numFmtId="9" fontId="8" fillId="5" borderId="81" xfId="1" applyFont="1" applyFill="1" applyBorder="1" applyAlignment="1" applyProtection="1">
      <alignment horizontal="center" vertical="center" wrapText="1"/>
      <protection hidden="1"/>
    </xf>
    <xf numFmtId="0" fontId="4" fillId="16" borderId="41" xfId="2" applyFont="1" applyFill="1" applyBorder="1" applyAlignment="1" applyProtection="1">
      <alignment horizontal="center" vertical="center" wrapText="1"/>
      <protection hidden="1"/>
    </xf>
    <xf numFmtId="9" fontId="8" fillId="5" borderId="38" xfId="1" applyFont="1" applyFill="1" applyBorder="1" applyAlignment="1" applyProtection="1">
      <alignment horizontal="center" vertical="center" wrapText="1"/>
      <protection hidden="1"/>
    </xf>
    <xf numFmtId="9" fontId="8" fillId="5" borderId="44" xfId="1" applyFont="1" applyFill="1" applyBorder="1" applyAlignment="1" applyProtection="1">
      <alignment horizontal="center" vertical="center" wrapText="1"/>
      <protection hidden="1"/>
    </xf>
    <xf numFmtId="9" fontId="8" fillId="5" borderId="52" xfId="1" applyFont="1" applyFill="1" applyBorder="1" applyAlignment="1" applyProtection="1">
      <alignment horizontal="center" vertical="center" wrapText="1"/>
      <protection hidden="1"/>
    </xf>
    <xf numFmtId="9" fontId="8" fillId="5" borderId="53" xfId="1" applyFont="1" applyFill="1" applyBorder="1" applyAlignment="1" applyProtection="1">
      <alignment horizontal="center" vertical="center" wrapText="1"/>
      <protection hidden="1"/>
    </xf>
    <xf numFmtId="9" fontId="8" fillId="5" borderId="54" xfId="1" applyFont="1" applyFill="1" applyBorder="1" applyAlignment="1" applyProtection="1">
      <alignment horizontal="center" vertical="center" wrapText="1"/>
      <protection hidden="1"/>
    </xf>
    <xf numFmtId="0" fontId="8" fillId="5" borderId="42" xfId="2" applyFont="1" applyFill="1" applyBorder="1" applyAlignment="1" applyProtection="1">
      <alignment horizontal="center" vertical="center" wrapText="1"/>
      <protection hidden="1"/>
    </xf>
    <xf numFmtId="0" fontId="8" fillId="5" borderId="45" xfId="2" applyFont="1" applyFill="1" applyBorder="1" applyAlignment="1" applyProtection="1">
      <alignment horizontal="center" vertical="center" wrapText="1"/>
      <protection hidden="1"/>
    </xf>
    <xf numFmtId="9" fontId="4" fillId="5" borderId="84" xfId="2" applyNumberFormat="1" applyFont="1" applyFill="1" applyBorder="1" applyAlignment="1" applyProtection="1">
      <alignment horizontal="center" vertical="center" wrapText="1"/>
      <protection hidden="1"/>
    </xf>
    <xf numFmtId="9" fontId="4" fillId="5" borderId="42" xfId="2" applyNumberFormat="1" applyFont="1" applyFill="1" applyBorder="1" applyAlignment="1" applyProtection="1">
      <alignment horizontal="center" vertical="center" wrapText="1"/>
      <protection hidden="1"/>
    </xf>
    <xf numFmtId="9" fontId="4" fillId="5" borderId="45" xfId="2" applyNumberFormat="1" applyFont="1" applyFill="1" applyBorder="1" applyAlignment="1" applyProtection="1">
      <alignment horizontal="center" vertical="center" wrapText="1"/>
      <protection hidden="1"/>
    </xf>
    <xf numFmtId="0" fontId="8" fillId="12" borderId="75" xfId="2" applyFont="1" applyFill="1" applyBorder="1" applyAlignment="1" applyProtection="1">
      <alignment horizontal="center" vertical="center" wrapText="1"/>
      <protection hidden="1"/>
    </xf>
    <xf numFmtId="9" fontId="8" fillId="5" borderId="84" xfId="2" applyNumberFormat="1" applyFont="1" applyFill="1" applyBorder="1" applyAlignment="1" applyProtection="1">
      <alignment horizontal="center" vertical="center" wrapText="1"/>
      <protection hidden="1"/>
    </xf>
    <xf numFmtId="164" fontId="8" fillId="5" borderId="43" xfId="2" applyNumberFormat="1" applyFont="1" applyFill="1" applyBorder="1" applyAlignment="1" applyProtection="1">
      <alignment horizontal="center" vertical="center" wrapText="1"/>
      <protection hidden="1"/>
    </xf>
    <xf numFmtId="1" fontId="8" fillId="5" borderId="41" xfId="2" applyNumberFormat="1" applyFont="1" applyFill="1" applyBorder="1" applyAlignment="1" applyProtection="1">
      <alignment horizontal="center" vertical="center" wrapText="1"/>
      <protection hidden="1"/>
    </xf>
    <xf numFmtId="164" fontId="4" fillId="5" borderId="43" xfId="2" applyNumberFormat="1" applyFont="1" applyFill="1" applyBorder="1" applyAlignment="1" applyProtection="1">
      <alignment horizontal="center" vertical="center" wrapText="1"/>
      <protection hidden="1"/>
    </xf>
    <xf numFmtId="9" fontId="8" fillId="5" borderId="72" xfId="1" applyFont="1" applyFill="1" applyBorder="1" applyAlignment="1" applyProtection="1">
      <alignment horizontal="center" vertical="center" wrapText="1"/>
      <protection hidden="1"/>
    </xf>
    <xf numFmtId="9" fontId="8" fillId="5" borderId="78" xfId="1" applyFont="1" applyFill="1" applyBorder="1" applyAlignment="1" applyProtection="1">
      <alignment horizontal="center" vertical="center" wrapText="1"/>
      <protection hidden="1"/>
    </xf>
    <xf numFmtId="9" fontId="8" fillId="5" borderId="52" xfId="1" applyNumberFormat="1" applyFont="1" applyFill="1" applyBorder="1" applyAlignment="1" applyProtection="1">
      <alignment horizontal="center" vertical="center" wrapText="1"/>
      <protection hidden="1"/>
    </xf>
    <xf numFmtId="9" fontId="8" fillId="5" borderId="53" xfId="1" applyNumberFormat="1" applyFont="1" applyFill="1" applyBorder="1" applyAlignment="1" applyProtection="1">
      <alignment horizontal="center" vertical="center" wrapText="1"/>
      <protection hidden="1"/>
    </xf>
    <xf numFmtId="9" fontId="8" fillId="5" borderId="54" xfId="1" applyNumberFormat="1" applyFont="1" applyFill="1" applyBorder="1" applyAlignment="1" applyProtection="1">
      <alignment horizontal="center" vertical="center" wrapText="1"/>
      <protection hidden="1"/>
    </xf>
    <xf numFmtId="0" fontId="8" fillId="5" borderId="44" xfId="2" applyFont="1" applyFill="1" applyBorder="1" applyAlignment="1" applyProtection="1">
      <alignment horizontal="center" vertical="center" wrapText="1"/>
      <protection hidden="1"/>
    </xf>
    <xf numFmtId="0" fontId="8" fillId="5" borderId="72" xfId="2" applyFont="1" applyFill="1" applyBorder="1" applyAlignment="1" applyProtection="1">
      <alignment horizontal="center" vertical="center" wrapText="1"/>
      <protection hidden="1"/>
    </xf>
    <xf numFmtId="9" fontId="8" fillId="5" borderId="42" xfId="2" applyNumberFormat="1" applyFont="1" applyFill="1" applyBorder="1" applyAlignment="1" applyProtection="1">
      <alignment horizontal="center" vertical="center" wrapText="1"/>
      <protection hidden="1"/>
    </xf>
    <xf numFmtId="0" fontId="8" fillId="4" borderId="66" xfId="2" applyFont="1" applyFill="1" applyBorder="1" applyAlignment="1" applyProtection="1">
      <alignment horizontal="center" vertical="center" wrapText="1"/>
      <protection hidden="1"/>
    </xf>
    <xf numFmtId="0" fontId="8" fillId="4" borderId="39" xfId="2" applyFont="1" applyFill="1" applyBorder="1" applyAlignment="1" applyProtection="1">
      <alignment horizontal="center" vertical="center" wrapText="1"/>
      <protection hidden="1"/>
    </xf>
    <xf numFmtId="0" fontId="8" fillId="4" borderId="155" xfId="2" applyFont="1" applyFill="1" applyBorder="1" applyAlignment="1" applyProtection="1">
      <alignment horizontal="center" vertical="center" wrapText="1"/>
      <protection hidden="1"/>
    </xf>
    <xf numFmtId="0" fontId="8" fillId="5" borderId="67" xfId="2" applyFont="1" applyFill="1" applyBorder="1" applyAlignment="1" applyProtection="1">
      <alignment horizontal="center" vertical="center" wrapText="1"/>
      <protection hidden="1"/>
    </xf>
    <xf numFmtId="0" fontId="8" fillId="5" borderId="40" xfId="2" applyFont="1" applyFill="1" applyBorder="1" applyAlignment="1" applyProtection="1">
      <alignment horizontal="center" vertical="center" wrapText="1"/>
      <protection hidden="1"/>
    </xf>
    <xf numFmtId="0" fontId="8" fillId="0" borderId="40" xfId="2" applyFont="1" applyBorder="1" applyProtection="1">
      <protection hidden="1"/>
    </xf>
    <xf numFmtId="0" fontId="8" fillId="0" borderId="83" xfId="2" applyFont="1" applyBorder="1" applyProtection="1">
      <protection hidden="1"/>
    </xf>
    <xf numFmtId="0" fontId="7" fillId="3" borderId="27" xfId="2" applyFont="1" applyFill="1" applyBorder="1" applyAlignment="1" applyProtection="1">
      <alignment horizontal="center" vertical="center" wrapText="1"/>
      <protection hidden="1"/>
    </xf>
    <xf numFmtId="0" fontId="7" fillId="3" borderId="28" xfId="2" applyFont="1" applyFill="1" applyBorder="1" applyAlignment="1" applyProtection="1">
      <alignment horizontal="center" vertical="center" wrapText="1"/>
      <protection hidden="1"/>
    </xf>
    <xf numFmtId="0" fontId="7" fillId="3" borderId="15" xfId="2" applyFont="1" applyFill="1" applyBorder="1" applyAlignment="1" applyProtection="1">
      <alignment horizontal="center" vertical="center"/>
      <protection hidden="1"/>
    </xf>
    <xf numFmtId="0" fontId="8" fillId="2" borderId="23" xfId="2" applyFont="1" applyFill="1" applyBorder="1" applyProtection="1">
      <protection hidden="1"/>
    </xf>
    <xf numFmtId="0" fontId="7" fillId="3" borderId="0" xfId="2" applyFont="1" applyFill="1" applyBorder="1" applyAlignment="1" applyProtection="1">
      <alignment horizontal="center" vertical="center" wrapText="1"/>
      <protection hidden="1"/>
    </xf>
    <xf numFmtId="0" fontId="8" fillId="2" borderId="24" xfId="2" applyFont="1" applyFill="1" applyBorder="1" applyProtection="1">
      <protection hidden="1"/>
    </xf>
    <xf numFmtId="0" fontId="7" fillId="3" borderId="15" xfId="2" applyFont="1" applyFill="1" applyBorder="1" applyAlignment="1" applyProtection="1">
      <alignment horizontal="center" vertical="center" wrapText="1"/>
      <protection hidden="1"/>
    </xf>
    <xf numFmtId="0" fontId="7" fillId="3" borderId="23" xfId="2" applyFont="1" applyFill="1" applyBorder="1" applyAlignment="1" applyProtection="1">
      <alignment horizontal="center" vertical="center" wrapText="1"/>
      <protection hidden="1"/>
    </xf>
    <xf numFmtId="0" fontId="7" fillId="3" borderId="18" xfId="2" applyFont="1" applyFill="1" applyBorder="1" applyAlignment="1" applyProtection="1">
      <alignment horizontal="center" vertical="center" wrapText="1"/>
      <protection hidden="1"/>
    </xf>
    <xf numFmtId="0" fontId="8" fillId="2" borderId="29" xfId="2" applyFont="1" applyFill="1" applyBorder="1" applyProtection="1">
      <protection hidden="1"/>
    </xf>
    <xf numFmtId="0" fontId="8" fillId="2" borderId="23" xfId="2" applyFont="1" applyFill="1" applyBorder="1" applyAlignment="1" applyProtection="1">
      <alignment horizontal="center" vertical="center"/>
      <protection hidden="1"/>
    </xf>
    <xf numFmtId="0" fontId="23" fillId="0" borderId="50" xfId="2" applyFont="1" applyBorder="1" applyAlignment="1" applyProtection="1">
      <alignment horizontal="center" vertical="center" wrapText="1"/>
      <protection hidden="1"/>
    </xf>
    <xf numFmtId="0" fontId="4" fillId="0" borderId="4" xfId="2" applyFont="1" applyBorder="1" applyAlignment="1" applyProtection="1">
      <alignment horizontal="center" vertical="center"/>
      <protection hidden="1"/>
    </xf>
    <xf numFmtId="0" fontId="5" fillId="2" borderId="6" xfId="2" applyFont="1" applyFill="1" applyBorder="1" applyAlignment="1" applyProtection="1">
      <alignment horizontal="center" vertical="center"/>
      <protection hidden="1"/>
    </xf>
    <xf numFmtId="0" fontId="5" fillId="2" borderId="7" xfId="2" applyFont="1" applyFill="1" applyBorder="1" applyAlignment="1" applyProtection="1">
      <alignment horizontal="center" vertical="center"/>
      <protection hidden="1"/>
    </xf>
    <xf numFmtId="0" fontId="5" fillId="2" borderId="8" xfId="2" applyFont="1" applyFill="1" applyBorder="1" applyAlignment="1" applyProtection="1">
      <alignment horizontal="center" vertical="center"/>
      <protection hidden="1"/>
    </xf>
    <xf numFmtId="0" fontId="5" fillId="2" borderId="63" xfId="2" applyFont="1" applyFill="1" applyBorder="1" applyAlignment="1" applyProtection="1">
      <alignment horizontal="center" vertical="center"/>
      <protection hidden="1"/>
    </xf>
    <xf numFmtId="0" fontId="5" fillId="2" borderId="62" xfId="2" applyFont="1" applyFill="1" applyBorder="1" applyAlignment="1" applyProtection="1">
      <alignment horizontal="center" vertical="center"/>
      <protection hidden="1"/>
    </xf>
    <xf numFmtId="0" fontId="7" fillId="3" borderId="64" xfId="2" applyFont="1" applyFill="1" applyBorder="1" applyAlignment="1" applyProtection="1">
      <alignment horizontal="center" vertical="center" wrapText="1"/>
      <protection hidden="1"/>
    </xf>
    <xf numFmtId="0" fontId="7" fillId="3" borderId="20" xfId="2" applyFont="1" applyFill="1" applyBorder="1" applyAlignment="1" applyProtection="1">
      <alignment horizontal="center" vertical="center" wrapText="1"/>
      <protection hidden="1"/>
    </xf>
    <xf numFmtId="0" fontId="7" fillId="3" borderId="65"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7" fillId="3" borderId="21" xfId="2" applyFont="1" applyFill="1" applyBorder="1" applyAlignment="1" applyProtection="1">
      <alignment horizontal="center" vertical="center" wrapText="1"/>
      <protection hidden="1"/>
    </xf>
    <xf numFmtId="0" fontId="7" fillId="3" borderId="32" xfId="2" applyFont="1" applyFill="1" applyBorder="1" applyAlignment="1" applyProtection="1">
      <alignment horizontal="center" vertical="center" wrapText="1"/>
      <protection hidden="1"/>
    </xf>
    <xf numFmtId="0" fontId="7" fillId="3" borderId="14" xfId="2" applyFont="1" applyFill="1" applyBorder="1" applyAlignment="1" applyProtection="1">
      <alignment horizontal="center" vertical="center" wrapText="1"/>
      <protection hidden="1"/>
    </xf>
    <xf numFmtId="0" fontId="8" fillId="2" borderId="22" xfId="2" applyFont="1" applyFill="1" applyBorder="1" applyProtection="1">
      <protection hidden="1"/>
    </xf>
    <xf numFmtId="0" fontId="7" fillId="3" borderId="24" xfId="2" applyFont="1" applyFill="1" applyBorder="1" applyAlignment="1" applyProtection="1">
      <alignment horizontal="center" vertical="center" wrapText="1"/>
      <protection hidden="1"/>
    </xf>
    <xf numFmtId="0" fontId="7" fillId="3" borderId="16" xfId="2" applyFont="1" applyFill="1" applyBorder="1" applyAlignment="1" applyProtection="1">
      <alignment horizontal="center" vertical="center" wrapText="1"/>
      <protection hidden="1"/>
    </xf>
    <xf numFmtId="0" fontId="8" fillId="2" borderId="17" xfId="2" applyFont="1" applyFill="1" applyBorder="1" applyProtection="1">
      <protection hidden="1"/>
    </xf>
    <xf numFmtId="164" fontId="7" fillId="3" borderId="16" xfId="2" applyNumberFormat="1" applyFont="1" applyFill="1" applyBorder="1" applyAlignment="1" applyProtection="1">
      <alignment horizontal="center" vertical="center" wrapText="1"/>
      <protection hidden="1"/>
    </xf>
    <xf numFmtId="0" fontId="7" fillId="3" borderId="17" xfId="2" applyFont="1" applyFill="1" applyBorder="1" applyAlignment="1" applyProtection="1">
      <alignment horizontal="center" vertical="center" wrapText="1"/>
      <protection hidden="1"/>
    </xf>
    <xf numFmtId="0" fontId="7" fillId="3" borderId="19" xfId="2" applyFont="1" applyFill="1" applyBorder="1" applyAlignment="1" applyProtection="1">
      <alignment horizontal="center" vertical="center" wrapText="1"/>
      <protection hidden="1"/>
    </xf>
    <xf numFmtId="0" fontId="8" fillId="2" borderId="19" xfId="2" applyFont="1" applyFill="1" applyBorder="1" applyProtection="1">
      <protection hidden="1"/>
    </xf>
    <xf numFmtId="0" fontId="29" fillId="35" borderId="90" xfId="2" applyFont="1" applyFill="1" applyBorder="1" applyAlignment="1">
      <alignment horizontal="center" vertical="center" wrapText="1"/>
    </xf>
    <xf numFmtId="0" fontId="29" fillId="35" borderId="69" xfId="2" applyFont="1" applyFill="1" applyBorder="1" applyAlignment="1">
      <alignment horizontal="center" vertical="center" wrapText="1"/>
    </xf>
    <xf numFmtId="0" fontId="29" fillId="35" borderId="35" xfId="2" applyFont="1" applyFill="1" applyBorder="1" applyAlignment="1">
      <alignment horizontal="center" vertical="center" wrapText="1"/>
    </xf>
    <xf numFmtId="0" fontId="29" fillId="35" borderId="41" xfId="2" applyFont="1" applyFill="1" applyBorder="1" applyAlignment="1">
      <alignment horizontal="center" vertical="center" wrapText="1"/>
    </xf>
    <xf numFmtId="0" fontId="29" fillId="35" borderId="37" xfId="2" applyFont="1" applyFill="1" applyBorder="1" applyAlignment="1">
      <alignment horizontal="center" vertical="center" wrapText="1"/>
    </xf>
    <xf numFmtId="0" fontId="29" fillId="35" borderId="43" xfId="2" applyFont="1" applyFill="1" applyBorder="1" applyAlignment="1">
      <alignment horizontal="center" vertical="center" wrapText="1"/>
    </xf>
    <xf numFmtId="0" fontId="28" fillId="2" borderId="34" xfId="2" applyFont="1" applyFill="1" applyBorder="1" applyAlignment="1" applyProtection="1">
      <alignment horizontal="center" vertical="center"/>
    </xf>
    <xf numFmtId="0" fontId="28" fillId="2" borderId="76" xfId="2" applyFont="1" applyFill="1" applyBorder="1" applyAlignment="1" applyProtection="1">
      <alignment horizontal="center" vertical="center"/>
    </xf>
    <xf numFmtId="0" fontId="30" fillId="3" borderId="40" xfId="2" applyFont="1" applyFill="1" applyBorder="1" applyAlignment="1" applyProtection="1">
      <alignment horizontal="center" vertical="center" wrapText="1"/>
    </xf>
    <xf numFmtId="0" fontId="30" fillId="3" borderId="75" xfId="2" applyFont="1" applyFill="1" applyBorder="1" applyAlignment="1" applyProtection="1">
      <alignment horizontal="center" vertical="center" wrapText="1"/>
    </xf>
    <xf numFmtId="0" fontId="3" fillId="0" borderId="69" xfId="0" applyFont="1" applyBorder="1" applyAlignment="1" applyProtection="1">
      <alignment horizontal="center" vertical="center" wrapText="1"/>
      <protection hidden="1"/>
    </xf>
    <xf numFmtId="0" fontId="3" fillId="0" borderId="69" xfId="0" applyFont="1" applyFill="1" applyBorder="1" applyAlignment="1" applyProtection="1">
      <alignment horizontal="left" vertical="center" wrapText="1"/>
      <protection hidden="1"/>
    </xf>
    <xf numFmtId="0" fontId="8" fillId="0" borderId="41" xfId="0" applyFont="1" applyBorder="1" applyAlignment="1">
      <alignment horizontal="left" vertical="center" wrapText="1"/>
    </xf>
    <xf numFmtId="0" fontId="27" fillId="0" borderId="50" xfId="2" applyFont="1" applyBorder="1" applyAlignment="1" applyProtection="1">
      <alignment horizontal="center" vertical="center" wrapText="1"/>
    </xf>
    <xf numFmtId="0" fontId="27" fillId="0" borderId="4" xfId="2" applyFont="1" applyBorder="1" applyAlignment="1" applyProtection="1">
      <alignment horizontal="center" vertical="center" wrapText="1"/>
    </xf>
    <xf numFmtId="0" fontId="27" fillId="0" borderId="51" xfId="2" applyFont="1" applyBorder="1" applyAlignment="1" applyProtection="1">
      <alignment horizontal="center" vertical="center" wrapText="1"/>
    </xf>
    <xf numFmtId="0" fontId="27" fillId="0" borderId="142" xfId="2" applyFont="1" applyBorder="1" applyAlignment="1" applyProtection="1">
      <alignment horizontal="center" vertical="center" wrapText="1"/>
    </xf>
    <xf numFmtId="0" fontId="27" fillId="0" borderId="0" xfId="2" applyFont="1" applyBorder="1" applyAlignment="1" applyProtection="1">
      <alignment horizontal="center" vertical="center" wrapText="1"/>
    </xf>
    <xf numFmtId="0" fontId="27" fillId="0" borderId="71" xfId="2" applyFont="1" applyBorder="1" applyAlignment="1" applyProtection="1">
      <alignment horizontal="center" vertical="center" wrapText="1"/>
    </xf>
    <xf numFmtId="0" fontId="27" fillId="0" borderId="89" xfId="2" applyFont="1" applyBorder="1" applyAlignment="1" applyProtection="1">
      <alignment horizontal="center" vertical="center" wrapText="1"/>
    </xf>
    <xf numFmtId="0" fontId="27" fillId="0" borderId="24" xfId="2" applyFont="1" applyBorder="1" applyAlignment="1" applyProtection="1">
      <alignment horizontal="center" vertical="center" wrapText="1"/>
    </xf>
    <xf numFmtId="0" fontId="27" fillId="0" borderId="81" xfId="2" applyFont="1" applyBorder="1" applyAlignment="1" applyProtection="1">
      <alignment horizontal="center" vertical="center" wrapText="1"/>
    </xf>
    <xf numFmtId="0" fontId="27" fillId="0" borderId="1" xfId="2" applyFont="1" applyBorder="1" applyAlignment="1" applyProtection="1">
      <alignment horizontal="center"/>
    </xf>
    <xf numFmtId="0" fontId="27" fillId="0" borderId="3" xfId="2" applyFont="1" applyBorder="1" applyAlignment="1" applyProtection="1">
      <alignment horizontal="center"/>
    </xf>
    <xf numFmtId="0" fontId="27" fillId="0" borderId="2" xfId="2" applyFont="1" applyBorder="1" applyAlignment="1" applyProtection="1">
      <alignment horizontal="center"/>
    </xf>
    <xf numFmtId="0" fontId="8" fillId="21" borderId="35" xfId="2" applyFont="1" applyFill="1" applyBorder="1" applyAlignment="1" applyProtection="1">
      <alignment horizontal="center" vertical="center" wrapText="1"/>
      <protection hidden="1"/>
    </xf>
    <xf numFmtId="0" fontId="8" fillId="7" borderId="41" xfId="2" applyFont="1" applyFill="1" applyBorder="1" applyAlignment="1" applyProtection="1">
      <alignment horizontal="center" vertical="center" wrapText="1"/>
      <protection hidden="1"/>
    </xf>
    <xf numFmtId="0" fontId="8" fillId="7" borderId="47" xfId="2" applyFont="1" applyFill="1" applyBorder="1" applyAlignment="1" applyProtection="1">
      <alignment horizontal="center" vertical="center" wrapText="1"/>
      <protection hidden="1"/>
    </xf>
    <xf numFmtId="0" fontId="4" fillId="9" borderId="47" xfId="2" applyFont="1" applyFill="1" applyBorder="1" applyAlignment="1" applyProtection="1">
      <alignment horizontal="center" vertical="center" wrapText="1"/>
      <protection hidden="1"/>
    </xf>
    <xf numFmtId="0" fontId="8" fillId="9" borderId="47" xfId="2" applyFont="1" applyFill="1" applyBorder="1" applyAlignment="1" applyProtection="1">
      <alignment horizontal="center" vertical="center" wrapText="1"/>
      <protection hidden="1"/>
    </xf>
    <xf numFmtId="0" fontId="4" fillId="9" borderId="47" xfId="2" applyFont="1" applyFill="1" applyBorder="1" applyAlignment="1" applyProtection="1">
      <alignment horizontal="center" vertical="center"/>
      <protection hidden="1"/>
    </xf>
    <xf numFmtId="0" fontId="8" fillId="0" borderId="41" xfId="2" applyFont="1" applyBorder="1" applyAlignment="1" applyProtection="1">
      <alignment vertical="center" wrapText="1"/>
      <protection hidden="1"/>
    </xf>
    <xf numFmtId="0" fontId="4" fillId="9" borderId="41" xfId="2" applyFont="1" applyFill="1" applyBorder="1" applyAlignment="1" applyProtection="1">
      <alignment vertical="center" wrapText="1"/>
      <protection hidden="1"/>
    </xf>
    <xf numFmtId="0" fontId="8" fillId="0" borderId="41" xfId="2" applyFont="1" applyBorder="1" applyAlignment="1" applyProtection="1">
      <alignment wrapText="1"/>
      <protection hidden="1"/>
    </xf>
    <xf numFmtId="0" fontId="4" fillId="9" borderId="35" xfId="2" applyFont="1" applyFill="1" applyBorder="1" applyAlignment="1" applyProtection="1">
      <alignment horizontal="center" vertical="center" wrapText="1"/>
      <protection hidden="1"/>
    </xf>
    <xf numFmtId="0" fontId="4" fillId="30" borderId="41" xfId="2" applyFont="1" applyFill="1" applyBorder="1" applyAlignment="1" applyProtection="1">
      <alignment horizontal="center" vertical="center" wrapText="1"/>
      <protection hidden="1"/>
    </xf>
    <xf numFmtId="0" fontId="4" fillId="24" borderId="35" xfId="2" applyFont="1" applyFill="1" applyBorder="1" applyAlignment="1" applyProtection="1">
      <alignment horizontal="center" vertical="center" wrapText="1"/>
      <protection hidden="1"/>
    </xf>
    <xf numFmtId="0" fontId="4" fillId="24" borderId="41" xfId="2" applyFont="1" applyFill="1" applyBorder="1" applyAlignment="1" applyProtection="1">
      <alignment horizontal="center" vertical="center" wrapText="1"/>
      <protection hidden="1"/>
    </xf>
    <xf numFmtId="0" fontId="8" fillId="8" borderId="35" xfId="2" applyFont="1" applyFill="1" applyBorder="1" applyAlignment="1" applyProtection="1">
      <alignment horizontal="center" vertical="center" wrapText="1"/>
      <protection hidden="1"/>
    </xf>
    <xf numFmtId="0" fontId="8" fillId="8" borderId="41" xfId="2" applyFont="1" applyFill="1" applyBorder="1" applyAlignment="1" applyProtection="1">
      <alignment horizontal="center" vertical="center" wrapText="1"/>
      <protection hidden="1"/>
    </xf>
    <xf numFmtId="0" fontId="3" fillId="8" borderId="35" xfId="2" applyFont="1" applyFill="1" applyBorder="1" applyAlignment="1" applyProtection="1">
      <alignment horizontal="center" vertical="center" wrapText="1"/>
      <protection hidden="1"/>
    </xf>
    <xf numFmtId="0" fontId="3" fillId="8" borderId="41" xfId="2" applyFont="1" applyFill="1" applyBorder="1" applyAlignment="1" applyProtection="1">
      <alignment horizontal="center" vertical="center" wrapText="1"/>
      <protection hidden="1"/>
    </xf>
    <xf numFmtId="0" fontId="8" fillId="27" borderId="41" xfId="2" applyFont="1" applyFill="1" applyBorder="1" applyProtection="1">
      <protection hidden="1"/>
    </xf>
    <xf numFmtId="0" fontId="3" fillId="25" borderId="41" xfId="2" applyFont="1" applyFill="1" applyBorder="1" applyAlignment="1" applyProtection="1">
      <alignment horizontal="center" vertical="center" wrapText="1"/>
      <protection hidden="1"/>
    </xf>
    <xf numFmtId="0" fontId="8" fillId="25" borderId="35" xfId="2" applyFont="1" applyFill="1" applyBorder="1" applyAlignment="1" applyProtection="1">
      <alignment horizontal="center" vertical="center" wrapText="1"/>
      <protection hidden="1"/>
    </xf>
    <xf numFmtId="0" fontId="4" fillId="8" borderId="41" xfId="2" applyFont="1" applyFill="1" applyBorder="1" applyAlignment="1" applyProtection="1">
      <alignment horizontal="center" vertical="center" wrapText="1"/>
      <protection hidden="1"/>
    </xf>
    <xf numFmtId="0" fontId="4" fillId="25" borderId="41" xfId="2" applyFont="1" applyFill="1" applyBorder="1" applyAlignment="1" applyProtection="1">
      <alignment horizontal="center" vertical="center" wrapText="1"/>
      <protection hidden="1"/>
    </xf>
    <xf numFmtId="0" fontId="4" fillId="25" borderId="47" xfId="2" applyFont="1" applyFill="1" applyBorder="1" applyAlignment="1" applyProtection="1">
      <alignment horizontal="center" vertical="center" wrapText="1"/>
      <protection hidden="1"/>
    </xf>
    <xf numFmtId="0" fontId="8" fillId="8" borderId="34" xfId="2" applyFont="1" applyFill="1" applyBorder="1" applyAlignment="1" applyProtection="1">
      <alignment horizontal="center" vertical="center" wrapText="1"/>
      <protection hidden="1"/>
    </xf>
    <xf numFmtId="0" fontId="8" fillId="0" borderId="47" xfId="2" applyFont="1" applyBorder="1" applyAlignment="1" applyProtection="1">
      <alignment wrapText="1"/>
      <protection hidden="1"/>
    </xf>
    <xf numFmtId="0" fontId="8" fillId="0" borderId="47" xfId="2" applyFont="1" applyBorder="1" applyProtection="1">
      <protection hidden="1"/>
    </xf>
    <xf numFmtId="0" fontId="4" fillId="20" borderId="41" xfId="2" applyFont="1" applyFill="1" applyBorder="1" applyAlignment="1" applyProtection="1">
      <alignment horizontal="center" vertical="center" wrapText="1"/>
      <protection hidden="1"/>
    </xf>
    <xf numFmtId="0" fontId="8" fillId="7" borderId="35" xfId="2" applyFont="1" applyFill="1" applyBorder="1" applyAlignment="1" applyProtection="1">
      <alignment horizontal="center" vertical="center" wrapText="1"/>
      <protection hidden="1"/>
    </xf>
    <xf numFmtId="0" fontId="4" fillId="20" borderId="35" xfId="2" applyFont="1" applyFill="1" applyBorder="1" applyAlignment="1" applyProtection="1">
      <alignment horizontal="center" vertical="center" wrapText="1"/>
      <protection hidden="1"/>
    </xf>
    <xf numFmtId="0" fontId="8" fillId="7" borderId="34" xfId="2" applyFont="1" applyFill="1" applyBorder="1" applyAlignment="1" applyProtection="1">
      <alignment horizontal="center" vertical="center" wrapText="1"/>
      <protection hidden="1"/>
    </xf>
    <xf numFmtId="0" fontId="8" fillId="7" borderId="40" xfId="2" applyFont="1" applyFill="1" applyBorder="1" applyAlignment="1" applyProtection="1">
      <alignment horizontal="center" vertical="center" wrapText="1"/>
      <protection hidden="1"/>
    </xf>
    <xf numFmtId="0" fontId="8" fillId="0" borderId="46" xfId="2" applyFont="1" applyBorder="1" applyProtection="1">
      <protection hidden="1"/>
    </xf>
    <xf numFmtId="0" fontId="8" fillId="5" borderId="47" xfId="2" applyFont="1" applyFill="1" applyBorder="1" applyAlignment="1" applyProtection="1">
      <alignment horizontal="center" vertical="center" wrapText="1"/>
      <protection hidden="1"/>
    </xf>
    <xf numFmtId="9" fontId="4" fillId="5" borderId="41" xfId="2" applyNumberFormat="1" applyFont="1" applyFill="1" applyBorder="1" applyAlignment="1" applyProtection="1">
      <alignment horizontal="center" vertical="center" wrapText="1"/>
      <protection hidden="1"/>
    </xf>
    <xf numFmtId="9" fontId="8" fillId="5" borderId="41" xfId="2" applyNumberFormat="1" applyFont="1" applyFill="1" applyBorder="1" applyAlignment="1" applyProtection="1">
      <alignment horizontal="center" vertical="center" wrapText="1"/>
      <protection hidden="1"/>
    </xf>
    <xf numFmtId="0" fontId="8" fillId="5" borderId="35" xfId="2" applyFont="1" applyFill="1" applyBorder="1" applyAlignment="1" applyProtection="1">
      <alignment horizontal="center" vertical="center" wrapText="1"/>
      <protection hidden="1"/>
    </xf>
    <xf numFmtId="9" fontId="8" fillId="5" borderId="35" xfId="2" applyNumberFormat="1" applyFont="1" applyFill="1" applyBorder="1" applyAlignment="1" applyProtection="1">
      <alignment horizontal="center" vertical="center" wrapText="1"/>
      <protection hidden="1"/>
    </xf>
    <xf numFmtId="0" fontId="22" fillId="2" borderId="158" xfId="2" applyFont="1" applyFill="1" applyBorder="1" applyProtection="1"/>
    <xf numFmtId="0" fontId="22" fillId="2" borderId="161" xfId="2" applyFont="1" applyFill="1" applyBorder="1" applyProtection="1"/>
    <xf numFmtId="0" fontId="8" fillId="4" borderId="33" xfId="2" applyFont="1" applyFill="1" applyBorder="1" applyAlignment="1" applyProtection="1">
      <alignment horizontal="center" vertical="center" wrapText="1"/>
      <protection hidden="1"/>
    </xf>
    <xf numFmtId="0" fontId="8" fillId="4" borderId="154" xfId="2" applyFont="1" applyFill="1" applyBorder="1" applyAlignment="1" applyProtection="1">
      <alignment horizontal="center" vertical="center" wrapText="1"/>
      <protection hidden="1"/>
    </xf>
    <xf numFmtId="0" fontId="8" fillId="5" borderId="34" xfId="2" applyFont="1" applyFill="1" applyBorder="1" applyAlignment="1" applyProtection="1">
      <alignment horizontal="center" vertical="center" wrapText="1"/>
      <protection hidden="1"/>
    </xf>
    <xf numFmtId="0" fontId="8" fillId="9" borderId="46" xfId="2" applyFont="1" applyFill="1" applyBorder="1" applyAlignment="1" applyProtection="1">
      <alignment horizontal="center" vertical="center" wrapText="1"/>
      <protection hidden="1"/>
    </xf>
    <xf numFmtId="0" fontId="22" fillId="2" borderId="0" xfId="2" applyFont="1" applyFill="1" applyBorder="1" applyProtection="1"/>
    <xf numFmtId="0" fontId="5" fillId="3" borderId="158" xfId="2" applyFont="1" applyFill="1" applyBorder="1" applyAlignment="1" applyProtection="1">
      <alignment horizontal="center" vertical="center" wrapText="1"/>
    </xf>
    <xf numFmtId="164" fontId="5" fillId="3" borderId="17" xfId="2" applyNumberFormat="1" applyFont="1" applyFill="1" applyBorder="1" applyAlignment="1" applyProtection="1">
      <alignment horizontal="center" vertical="center" wrapText="1"/>
    </xf>
    <xf numFmtId="0" fontId="5" fillId="2" borderId="59" xfId="2" applyFont="1" applyFill="1" applyBorder="1" applyAlignment="1" applyProtection="1">
      <alignment horizontal="center" vertical="center"/>
    </xf>
    <xf numFmtId="0" fontId="5" fillId="2" borderId="60" xfId="2" applyFont="1" applyFill="1" applyBorder="1" applyAlignment="1" applyProtection="1">
      <alignment horizontal="center" vertical="center"/>
    </xf>
    <xf numFmtId="0" fontId="5" fillId="2" borderId="61" xfId="2" applyFont="1" applyFill="1" applyBorder="1" applyAlignment="1" applyProtection="1">
      <alignment horizontal="center" vertical="center"/>
    </xf>
    <xf numFmtId="0" fontId="5" fillId="2" borderId="62" xfId="2" applyFont="1" applyFill="1" applyBorder="1" applyAlignment="1" applyProtection="1">
      <alignment horizontal="center" vertical="center"/>
    </xf>
    <xf numFmtId="0" fontId="22" fillId="2" borderId="158" xfId="2" applyFont="1" applyFill="1" applyBorder="1" applyAlignment="1" applyProtection="1">
      <alignment horizontal="center" vertical="center"/>
    </xf>
    <xf numFmtId="0" fontId="22" fillId="2" borderId="157" xfId="2" applyFont="1" applyFill="1" applyBorder="1" applyProtection="1"/>
    <xf numFmtId="9" fontId="15" fillId="3" borderId="0" xfId="1" applyNumberFormat="1" applyFont="1" applyFill="1" applyBorder="1" applyAlignment="1">
      <alignment horizontal="center" vertical="center"/>
    </xf>
    <xf numFmtId="0" fontId="15" fillId="3" borderId="0" xfId="0" applyFont="1" applyFill="1" applyBorder="1" applyAlignment="1">
      <alignment horizontal="center" vertical="center" wrapText="1"/>
    </xf>
    <xf numFmtId="0" fontId="15" fillId="3" borderId="0" xfId="0" applyFont="1" applyFill="1" applyBorder="1" applyAlignment="1">
      <alignment horizontal="center" vertical="center"/>
    </xf>
    <xf numFmtId="9" fontId="15" fillId="3" borderId="0" xfId="1" applyNumberFormat="1" applyFont="1" applyFill="1" applyBorder="1" applyAlignment="1">
      <alignment horizontal="center" vertical="center" wrapText="1"/>
    </xf>
    <xf numFmtId="165" fontId="15" fillId="3" borderId="0" xfId="1" applyNumberFormat="1" applyFont="1" applyFill="1" applyBorder="1" applyAlignment="1">
      <alignment horizontal="center" vertical="center" wrapText="1"/>
    </xf>
    <xf numFmtId="9" fontId="17" fillId="5" borderId="56" xfId="1" applyNumberFormat="1" applyFont="1" applyFill="1" applyBorder="1" applyAlignment="1">
      <alignment horizontal="center" vertical="center" wrapText="1"/>
    </xf>
    <xf numFmtId="9" fontId="17" fillId="5" borderId="58" xfId="1" applyNumberFormat="1" applyFont="1" applyFill="1" applyBorder="1" applyAlignment="1">
      <alignment horizontal="center" vertical="center" wrapText="1"/>
    </xf>
    <xf numFmtId="165" fontId="16" fillId="5" borderId="56" xfId="1" applyNumberFormat="1" applyFont="1" applyFill="1" applyBorder="1" applyAlignment="1">
      <alignment horizontal="center" vertical="center" wrapText="1"/>
    </xf>
    <xf numFmtId="165" fontId="16" fillId="5" borderId="58" xfId="1" applyNumberFormat="1" applyFont="1" applyFill="1" applyBorder="1" applyAlignment="1">
      <alignment horizontal="center" vertical="center" wrapText="1"/>
    </xf>
    <xf numFmtId="0" fontId="16" fillId="5" borderId="58" xfId="0" applyFont="1" applyFill="1" applyBorder="1" applyAlignment="1">
      <alignment horizontal="center" vertical="center" wrapText="1"/>
    </xf>
    <xf numFmtId="0" fontId="16" fillId="5" borderId="56" xfId="0" applyFont="1" applyFill="1" applyBorder="1" applyAlignment="1">
      <alignment horizontal="center" vertical="center" wrapText="1"/>
    </xf>
    <xf numFmtId="9" fontId="17" fillId="5" borderId="56" xfId="0" applyNumberFormat="1" applyFont="1" applyFill="1" applyBorder="1" applyAlignment="1">
      <alignment horizontal="center" vertical="center" wrapText="1"/>
    </xf>
    <xf numFmtId="9" fontId="17" fillId="5" borderId="58" xfId="0" applyNumberFormat="1" applyFont="1" applyFill="1" applyBorder="1" applyAlignment="1">
      <alignment horizontal="center" vertical="center" wrapText="1"/>
    </xf>
    <xf numFmtId="0" fontId="16" fillId="6" borderId="58" xfId="0" applyFont="1" applyFill="1" applyBorder="1" applyAlignment="1">
      <alignment horizontal="center" vertical="center" wrapText="1"/>
    </xf>
    <xf numFmtId="9" fontId="17" fillId="6" borderId="58" xfId="0" applyNumberFormat="1" applyFont="1" applyFill="1" applyBorder="1" applyAlignment="1">
      <alignment horizontal="center" vertical="center" wrapText="1"/>
    </xf>
    <xf numFmtId="9" fontId="17" fillId="6" borderId="58" xfId="1" applyNumberFormat="1" applyFont="1" applyFill="1" applyBorder="1" applyAlignment="1">
      <alignment horizontal="center" vertical="center" wrapText="1"/>
    </xf>
    <xf numFmtId="165" fontId="16" fillId="6" borderId="58" xfId="1" applyNumberFormat="1" applyFont="1" applyFill="1" applyBorder="1" applyAlignment="1">
      <alignment horizontal="center" vertical="center" wrapText="1"/>
    </xf>
    <xf numFmtId="0" fontId="16" fillId="8" borderId="58" xfId="0" applyFont="1" applyFill="1" applyBorder="1" applyAlignment="1">
      <alignment horizontal="center" vertical="center" wrapText="1"/>
    </xf>
    <xf numFmtId="9" fontId="16" fillId="8" borderId="58" xfId="1" applyNumberFormat="1" applyFont="1" applyFill="1" applyBorder="1" applyAlignment="1">
      <alignment horizontal="center" vertical="center" wrapText="1"/>
    </xf>
    <xf numFmtId="9" fontId="17" fillId="8" borderId="58" xfId="0" applyNumberFormat="1" applyFont="1" applyFill="1" applyBorder="1" applyAlignment="1">
      <alignment horizontal="center" vertical="center" wrapText="1"/>
    </xf>
    <xf numFmtId="165" fontId="17" fillId="8" borderId="58" xfId="1" applyNumberFormat="1" applyFont="1" applyFill="1" applyBorder="1" applyAlignment="1">
      <alignment horizontal="center" vertical="center" wrapText="1"/>
    </xf>
    <xf numFmtId="165" fontId="16" fillId="8" borderId="58" xfId="1" applyNumberFormat="1" applyFont="1" applyFill="1" applyBorder="1" applyAlignment="1">
      <alignment horizontal="center" vertical="center" wrapText="1"/>
    </xf>
    <xf numFmtId="0" fontId="16" fillId="7" borderId="58" xfId="0" applyFont="1" applyFill="1" applyBorder="1" applyAlignment="1">
      <alignment horizontal="center" vertical="center" wrapText="1"/>
    </xf>
    <xf numFmtId="9" fontId="17" fillId="7" borderId="58" xfId="0" applyNumberFormat="1" applyFont="1" applyFill="1" applyBorder="1" applyAlignment="1">
      <alignment horizontal="center" vertical="center" wrapText="1"/>
    </xf>
    <xf numFmtId="9" fontId="16" fillId="8" borderId="58" xfId="1" applyFont="1" applyFill="1" applyBorder="1" applyAlignment="1">
      <alignment horizontal="center" vertical="center" wrapText="1"/>
    </xf>
    <xf numFmtId="0" fontId="16" fillId="9" borderId="58" xfId="0" applyFont="1" applyFill="1" applyBorder="1" applyAlignment="1">
      <alignment horizontal="center" vertical="center" wrapText="1"/>
    </xf>
    <xf numFmtId="9" fontId="17" fillId="9" borderId="58" xfId="1" applyNumberFormat="1" applyFont="1" applyFill="1" applyBorder="1" applyAlignment="1">
      <alignment horizontal="center" vertical="center" wrapText="1"/>
    </xf>
    <xf numFmtId="165" fontId="16" fillId="9" borderId="58" xfId="1" applyNumberFormat="1" applyFont="1" applyFill="1" applyBorder="1" applyAlignment="1">
      <alignment horizontal="center" vertical="center" wrapText="1"/>
    </xf>
    <xf numFmtId="9" fontId="16" fillId="9" borderId="58" xfId="1" applyNumberFormat="1" applyFont="1" applyFill="1" applyBorder="1" applyAlignment="1">
      <alignment horizontal="center" vertical="center" wrapText="1"/>
    </xf>
    <xf numFmtId="9" fontId="17" fillId="8" borderId="58" xfId="1" applyNumberFormat="1" applyFont="1" applyFill="1" applyBorder="1" applyAlignment="1">
      <alignment horizontal="center" vertical="center" wrapText="1"/>
    </xf>
    <xf numFmtId="0" fontId="18" fillId="9" borderId="58" xfId="0" applyFont="1" applyFill="1" applyBorder="1" applyAlignment="1">
      <alignment horizontal="center" vertical="center" wrapText="1"/>
    </xf>
    <xf numFmtId="9" fontId="18" fillId="9" borderId="58" xfId="1" applyNumberFormat="1" applyFont="1" applyFill="1" applyBorder="1" applyAlignment="1">
      <alignment horizontal="center" vertical="center" wrapText="1"/>
    </xf>
    <xf numFmtId="165" fontId="18" fillId="9" borderId="58" xfId="1" applyNumberFormat="1" applyFont="1" applyFill="1" applyBorder="1" applyAlignment="1">
      <alignment horizontal="center" vertical="center" wrapText="1"/>
    </xf>
    <xf numFmtId="9" fontId="17" fillId="9" borderId="58" xfId="0" applyNumberFormat="1" applyFont="1" applyFill="1" applyBorder="1" applyAlignment="1">
      <alignment horizontal="center" vertical="center" wrapText="1"/>
    </xf>
  </cellXfs>
  <cellStyles count="4">
    <cellStyle name="Normal" xfId="0" builtinId="0"/>
    <cellStyle name="Normal 2 2" xfId="2"/>
    <cellStyle name="Porcentaje" xfId="1" builtinId="5"/>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416983</xdr:colOff>
      <xdr:row>1</xdr:row>
      <xdr:rowOff>198438</xdr:rowOff>
    </xdr:from>
    <xdr:ext cx="3210454" cy="2103438"/>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210733" y="896938"/>
          <a:ext cx="3210454" cy="2103438"/>
        </a:xfrm>
        <a:prstGeom prst="rect">
          <a:avLst/>
        </a:prstGeom>
        <a:noFill/>
      </xdr:spPr>
    </xdr:pic>
    <xdr:clientData fLocksWithSheet="0"/>
  </xdr:oneCellAnchor>
  <xdr:oneCellAnchor>
    <xdr:from>
      <xdr:col>49</xdr:col>
      <xdr:colOff>1285875</xdr:colOff>
      <xdr:row>1</xdr:row>
      <xdr:rowOff>179917</xdr:rowOff>
    </xdr:from>
    <xdr:ext cx="1460501" cy="1994957"/>
    <xdr:pic>
      <xdr:nvPicPr>
        <xdr:cNvPr id="3" name="image1.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80184625" y="894292"/>
          <a:ext cx="1460501" cy="1994957"/>
        </a:xfrm>
        <a:prstGeom prst="rect">
          <a:avLst/>
        </a:prstGeom>
        <a:noFill/>
      </xdr:spPr>
    </xdr:pic>
    <xdr:clientData fLocksWithSheet="0"/>
  </xdr:oneCellAnchor>
  <xdr:twoCellAnchor editAs="oneCell">
    <xdr:from>
      <xdr:col>49</xdr:col>
      <xdr:colOff>1207874</xdr:colOff>
      <xdr:row>17</xdr:row>
      <xdr:rowOff>21648</xdr:rowOff>
    </xdr:from>
    <xdr:to>
      <xdr:col>50</xdr:col>
      <xdr:colOff>1353705</xdr:colOff>
      <xdr:row>22</xdr:row>
      <xdr:rowOff>151534</xdr:rowOff>
    </xdr:to>
    <xdr:pic>
      <xdr:nvPicPr>
        <xdr:cNvPr id="4" name="Imagen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6498669" y="12014489"/>
          <a:ext cx="1617877" cy="11040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300843</xdr:colOff>
      <xdr:row>1</xdr:row>
      <xdr:rowOff>435195</xdr:rowOff>
    </xdr:from>
    <xdr:ext cx="2857445" cy="1804015"/>
    <xdr:pic>
      <xdr:nvPicPr>
        <xdr:cNvPr id="2" name="image2.png">
          <a:extLst>
            <a:ext uri="{FF2B5EF4-FFF2-40B4-BE49-F238E27FC236}">
              <a16:creationId xmlns:a16="http://schemas.microsoft.com/office/drawing/2014/main" id="{00000000-0008-0000-1D00-000002000000}"/>
            </a:ext>
          </a:extLst>
        </xdr:cNvPr>
        <xdr:cNvPicPr preferRelativeResize="0"/>
      </xdr:nvPicPr>
      <xdr:blipFill>
        <a:blip xmlns:r="http://schemas.openxmlformats.org/officeDocument/2006/relationships" r:embed="rId1" cstate="print"/>
        <a:stretch>
          <a:fillRect/>
        </a:stretch>
      </xdr:blipFill>
      <xdr:spPr>
        <a:xfrm>
          <a:off x="1069527" y="635721"/>
          <a:ext cx="2857445" cy="1804015"/>
        </a:xfrm>
        <a:prstGeom prst="rect">
          <a:avLst/>
        </a:prstGeom>
        <a:noFill/>
      </xdr:spPr>
    </xdr:pic>
    <xdr:clientData fLocksWithSheet="0"/>
  </xdr:oneCellAnchor>
  <xdr:oneCellAnchor>
    <xdr:from>
      <xdr:col>51</xdr:col>
      <xdr:colOff>321734</xdr:colOff>
      <xdr:row>1</xdr:row>
      <xdr:rowOff>298563</xdr:rowOff>
    </xdr:from>
    <xdr:ext cx="1132082" cy="1873806"/>
    <xdr:pic>
      <xdr:nvPicPr>
        <xdr:cNvPr id="3" name="image1.jpg">
          <a:extLst>
            <a:ext uri="{FF2B5EF4-FFF2-40B4-BE49-F238E27FC236}">
              <a16:creationId xmlns:a16="http://schemas.microsoft.com/office/drawing/2014/main" id="{00000000-0008-0000-1D00-000003000000}"/>
            </a:ext>
          </a:extLst>
        </xdr:cNvPr>
        <xdr:cNvPicPr preferRelativeResize="0"/>
      </xdr:nvPicPr>
      <xdr:blipFill>
        <a:blip xmlns:r="http://schemas.openxmlformats.org/officeDocument/2006/relationships" r:embed="rId2" cstate="print"/>
        <a:stretch>
          <a:fillRect/>
        </a:stretch>
      </xdr:blipFill>
      <xdr:spPr>
        <a:xfrm>
          <a:off x="40510550" y="499089"/>
          <a:ext cx="1132082" cy="1873806"/>
        </a:xfrm>
        <a:prstGeom prst="rect">
          <a:avLst/>
        </a:prstGeom>
        <a:noFill/>
      </xdr:spPr>
    </xdr:pic>
    <xdr:clientData fLocksWithSheet="0"/>
  </xdr:oneCellAnchor>
  <xdr:twoCellAnchor editAs="oneCell">
    <xdr:from>
      <xdr:col>47</xdr:col>
      <xdr:colOff>361950</xdr:colOff>
      <xdr:row>126</xdr:row>
      <xdr:rowOff>135948</xdr:rowOff>
    </xdr:from>
    <xdr:to>
      <xdr:col>51</xdr:col>
      <xdr:colOff>782205</xdr:colOff>
      <xdr:row>138</xdr:row>
      <xdr:rowOff>62484</xdr:rowOff>
    </xdr:to>
    <xdr:pic>
      <xdr:nvPicPr>
        <xdr:cNvPr id="4" name="Imagen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5853350" y="267274098"/>
          <a:ext cx="4020705" cy="24411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416983</xdr:colOff>
      <xdr:row>1</xdr:row>
      <xdr:rowOff>198438</xdr:rowOff>
    </xdr:from>
    <xdr:ext cx="3210454" cy="2103438"/>
    <xdr:pic>
      <xdr:nvPicPr>
        <xdr:cNvPr id="13"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207558" y="903288"/>
          <a:ext cx="3210454" cy="2103438"/>
        </a:xfrm>
        <a:prstGeom prst="rect">
          <a:avLst/>
        </a:prstGeom>
        <a:noFill/>
      </xdr:spPr>
    </xdr:pic>
    <xdr:clientData fLocksWithSheet="0"/>
  </xdr:oneCellAnchor>
  <xdr:oneCellAnchor>
    <xdr:from>
      <xdr:col>32</xdr:col>
      <xdr:colOff>476250</xdr:colOff>
      <xdr:row>1</xdr:row>
      <xdr:rowOff>156785</xdr:rowOff>
    </xdr:from>
    <xdr:ext cx="1460501" cy="1994957"/>
    <xdr:pic>
      <xdr:nvPicPr>
        <xdr:cNvPr id="14" name="image1.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41202429" y="864356"/>
          <a:ext cx="1460501" cy="1994957"/>
        </a:xfrm>
        <a:prstGeom prst="rect">
          <a:avLst/>
        </a:prstGeom>
        <a:noFill/>
      </xdr:spPr>
    </xdr:pic>
    <xdr:clientData fLocksWithSheet="0"/>
  </xdr:oneCellAnchor>
  <xdr:twoCellAnchor editAs="oneCell">
    <xdr:from>
      <xdr:col>32</xdr:col>
      <xdr:colOff>261936</xdr:colOff>
      <xdr:row>146</xdr:row>
      <xdr:rowOff>166687</xdr:rowOff>
    </xdr:from>
    <xdr:to>
      <xdr:col>33</xdr:col>
      <xdr:colOff>693516</xdr:colOff>
      <xdr:row>153</xdr:row>
      <xdr:rowOff>77498</xdr:rowOff>
    </xdr:to>
    <xdr:pic>
      <xdr:nvPicPr>
        <xdr:cNvPr id="15" name="Imagen 1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1005124" y="155519437"/>
          <a:ext cx="1622205" cy="12443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Planeaci&#243;n%202020/Ajustar%20y%20contruir%20formato%20de%20seguimiento/PE-GE-2.4-FOR%2043%20Formato%20y%20Ficha%20de%20Seguimiento%20de%20Pro%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uario/Downloads/PE-GE-2.4-FOR%2044%20Formato%20y%20Ficha%20de%20Seguimiento%20de%20Pro%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Estratégico"/>
      <sheetName val="Pesos y avance acumulado"/>
      <sheetName val="Unida. Pedag. Licenciatu"/>
      <sheetName val="Plan. Forma. Desarro. Profesora"/>
      <sheetName val="Programa FISH"/>
      <sheetName val="Progama. Bilinguis"/>
      <sheetName val="Activida. Físic. Format"/>
      <sheetName val="Bibliotec. CRAI"/>
      <sheetName val="Fortalecimie. DARCA"/>
      <sheetName val="Articulaci. Regionalización"/>
      <sheetName val="Plan Egresados"/>
      <sheetName val="Programa. Discapacid"/>
      <sheetName val="Procedim. Posgrados"/>
      <sheetName val="Fortalecimien. Gesti. Calidad"/>
      <sheetName val="Programa. Pre-Posg. Acred"/>
      <sheetName val="Implementa. EC&amp;TI"/>
      <sheetName val="Progra. Excelen. Investigaci"/>
      <sheetName val="Fortale. Gesti. Innov. Transfe"/>
      <sheetName val="Reconoc. Interacc. Social. Paz"/>
      <sheetName val="Hoja1"/>
      <sheetName val="Consolida. Agenda. Cultura"/>
      <sheetName val="Implemen. Espac. Libr. Esparci"/>
      <sheetName val="Deporte. Recreacion"/>
      <sheetName val="Atenc. Salu. Promo. Prevenci"/>
      <sheetName val="Fortalecim. Transpo. Universicl"/>
      <sheetName val="Fortale. Gesti. Ambienta"/>
      <sheetName val="Implementa. Model. Permanen. Gr"/>
      <sheetName val="Generac. Proces. Formati"/>
      <sheetName val="Fortaleci. Orques. Sinfoni"/>
      <sheetName val="Redise. Plant. Personal"/>
      <sheetName val="Modern. Platafor. Tecnológ"/>
      <sheetName val="Consolid. Sistem. Informaci"/>
      <sheetName val="Moderni. Data. Center"/>
      <sheetName val="Marcacio. Bienes. Muebles"/>
      <sheetName val="Elaboracio. Diseño. Estudios"/>
      <sheetName val="Desarro. Contrucc. Nuevas"/>
      <sheetName val="Hoja2"/>
      <sheetName val="Adquisi. Mobilia. Equip. Especi"/>
      <sheetName val="Hoja4"/>
      <sheetName val="Realiza. Adecua. Acabad. Arquit"/>
      <sheetName val="Hoja3"/>
      <sheetName val="Generac. Espac. Mobili. Parquea"/>
      <sheetName val="Hoja5"/>
      <sheetName val="Desarro. Consult. Relacio. proy"/>
      <sheetName val="Grand. Interven. Gesti. Recurso"/>
      <sheetName val="Racional. Tramit. Institucio"/>
      <sheetName val="Plan. Actualiza. Document"/>
      <sheetName val="Plan. Sostenibili. Larg. Plazo"/>
    </sheetNames>
    <sheetDataSet>
      <sheetData sheetId="0" refreshError="1"/>
      <sheetData sheetId="1" refreshError="1"/>
      <sheetData sheetId="2">
        <row r="28">
          <cell r="F28">
            <v>1</v>
          </cell>
          <cell r="Y28">
            <v>0</v>
          </cell>
          <cell r="AJ28">
            <v>0</v>
          </cell>
          <cell r="AU28">
            <v>0</v>
          </cell>
        </row>
        <row r="29">
          <cell r="F29">
            <v>1</v>
          </cell>
          <cell r="T29">
            <v>7.0000000000000007E-2</v>
          </cell>
          <cell r="W29">
            <v>0.05</v>
          </cell>
          <cell r="Y29">
            <v>0.12000000000000001</v>
          </cell>
          <cell r="AE29">
            <v>8.2500000000000004E-2</v>
          </cell>
          <cell r="AH29">
            <v>0.15</v>
          </cell>
          <cell r="AJ29">
            <v>0.23249999999999998</v>
          </cell>
          <cell r="AU29">
            <v>0</v>
          </cell>
        </row>
        <row r="30">
          <cell r="F30">
            <v>200</v>
          </cell>
          <cell r="T30">
            <v>0</v>
          </cell>
          <cell r="W30">
            <v>28</v>
          </cell>
          <cell r="Y30">
            <v>0.14000000000000001</v>
          </cell>
          <cell r="AE30">
            <v>0</v>
          </cell>
          <cell r="AH30">
            <v>70</v>
          </cell>
          <cell r="AJ30">
            <v>0.35</v>
          </cell>
          <cell r="AU30">
            <v>0</v>
          </cell>
        </row>
        <row r="31">
          <cell r="F31">
            <v>4</v>
          </cell>
          <cell r="T31">
            <v>0</v>
          </cell>
          <cell r="W31">
            <v>1</v>
          </cell>
          <cell r="Y31">
            <v>0.25</v>
          </cell>
          <cell r="AE31">
            <v>0.78900000000000003</v>
          </cell>
          <cell r="AH31">
            <v>0.15</v>
          </cell>
          <cell r="AJ31">
            <v>0.23475000000000001</v>
          </cell>
          <cell r="AU31">
            <v>0</v>
          </cell>
        </row>
        <row r="32">
          <cell r="F32">
            <v>3</v>
          </cell>
          <cell r="T32">
            <v>0.2</v>
          </cell>
          <cell r="W32">
            <v>0.25</v>
          </cell>
          <cell r="Y32">
            <v>0.15</v>
          </cell>
          <cell r="AE32">
            <v>0.628</v>
          </cell>
          <cell r="AH32">
            <v>0</v>
          </cell>
          <cell r="AJ32">
            <v>0.20933333333333334</v>
          </cell>
          <cell r="AU32">
            <v>0</v>
          </cell>
        </row>
      </sheetData>
      <sheetData sheetId="3">
        <row r="28">
          <cell r="F28">
            <v>1</v>
          </cell>
          <cell r="T28">
            <v>0.15</v>
          </cell>
          <cell r="W28">
            <v>0.05</v>
          </cell>
          <cell r="Y28">
            <v>0.2</v>
          </cell>
          <cell r="AE28">
            <v>0.22</v>
          </cell>
          <cell r="AH28">
            <v>0.18</v>
          </cell>
          <cell r="AJ28">
            <v>0.4</v>
          </cell>
          <cell r="AU28">
            <v>0</v>
          </cell>
        </row>
      </sheetData>
      <sheetData sheetId="4">
        <row r="28">
          <cell r="F28">
            <v>150</v>
          </cell>
          <cell r="T28">
            <v>0</v>
          </cell>
          <cell r="W28">
            <v>30</v>
          </cell>
          <cell r="Y28">
            <v>0.2</v>
          </cell>
          <cell r="AE28">
            <v>18</v>
          </cell>
          <cell r="AH28">
            <v>18</v>
          </cell>
          <cell r="AJ28">
            <v>0.24</v>
          </cell>
          <cell r="AU28">
            <v>0</v>
          </cell>
        </row>
        <row r="29">
          <cell r="F29">
            <v>1</v>
          </cell>
          <cell r="T29">
            <v>0</v>
          </cell>
          <cell r="W29">
            <v>0.18</v>
          </cell>
          <cell r="Y29">
            <v>0.18</v>
          </cell>
          <cell r="AE29">
            <v>0.1</v>
          </cell>
          <cell r="AH29">
            <v>0.22</v>
          </cell>
          <cell r="AJ29">
            <v>0.32</v>
          </cell>
          <cell r="AU29">
            <v>0</v>
          </cell>
        </row>
      </sheetData>
      <sheetData sheetId="5">
        <row r="28">
          <cell r="F28">
            <v>400</v>
          </cell>
          <cell r="T28">
            <v>10</v>
          </cell>
          <cell r="W28">
            <v>0</v>
          </cell>
          <cell r="Y28">
            <v>2.5000000000000001E-2</v>
          </cell>
          <cell r="AE28">
            <v>0</v>
          </cell>
          <cell r="AH28">
            <v>0</v>
          </cell>
          <cell r="AJ28">
            <v>0</v>
          </cell>
          <cell r="AU28">
            <v>0</v>
          </cell>
        </row>
        <row r="29">
          <cell r="F29">
            <v>3000</v>
          </cell>
          <cell r="T29">
            <v>0</v>
          </cell>
          <cell r="W29">
            <v>265</v>
          </cell>
          <cell r="Y29">
            <v>8.8333333333333333E-2</v>
          </cell>
          <cell r="AE29">
            <v>251</v>
          </cell>
          <cell r="AH29">
            <v>259</v>
          </cell>
          <cell r="AJ29">
            <v>0.17</v>
          </cell>
          <cell r="AU29">
            <v>0</v>
          </cell>
        </row>
        <row r="30">
          <cell r="F30">
            <v>300</v>
          </cell>
          <cell r="T30">
            <v>0</v>
          </cell>
          <cell r="W30">
            <v>0</v>
          </cell>
          <cell r="Y30">
            <v>0</v>
          </cell>
          <cell r="AE30">
            <v>0</v>
          </cell>
          <cell r="AH30">
            <v>0</v>
          </cell>
          <cell r="AJ30">
            <v>0</v>
          </cell>
          <cell r="AU30">
            <v>0</v>
          </cell>
        </row>
      </sheetData>
      <sheetData sheetId="6">
        <row r="28">
          <cell r="F28">
            <v>450</v>
          </cell>
          <cell r="T28">
            <v>0</v>
          </cell>
          <cell r="W28">
            <v>0</v>
          </cell>
          <cell r="Y28">
            <v>0</v>
          </cell>
          <cell r="AE28">
            <v>0</v>
          </cell>
          <cell r="AJ28">
            <v>0</v>
          </cell>
          <cell r="AU28">
            <v>0</v>
          </cell>
        </row>
        <row r="29">
          <cell r="F29">
            <v>6</v>
          </cell>
          <cell r="T29">
            <v>0.01</v>
          </cell>
          <cell r="W29">
            <v>0</v>
          </cell>
          <cell r="Y29">
            <v>1.6666666666666668E-3</v>
          </cell>
          <cell r="AE29">
            <v>3</v>
          </cell>
          <cell r="AH29">
            <v>0</v>
          </cell>
          <cell r="AJ29">
            <v>0.5</v>
          </cell>
          <cell r="AU29">
            <v>0</v>
          </cell>
        </row>
        <row r="30">
          <cell r="F30">
            <v>2</v>
          </cell>
          <cell r="T30">
            <v>0.01</v>
          </cell>
          <cell r="W30">
            <v>0</v>
          </cell>
          <cell r="Y30">
            <v>5.0000000000000001E-3</v>
          </cell>
          <cell r="AE30">
            <v>1</v>
          </cell>
          <cell r="AH30">
            <v>0.6</v>
          </cell>
          <cell r="AJ30">
            <v>0.8</v>
          </cell>
          <cell r="AU30">
            <v>0</v>
          </cell>
        </row>
      </sheetData>
      <sheetData sheetId="7">
        <row r="28">
          <cell r="F28">
            <v>1</v>
          </cell>
          <cell r="T28">
            <v>0</v>
          </cell>
          <cell r="W28">
            <v>0</v>
          </cell>
          <cell r="Y28">
            <v>0</v>
          </cell>
          <cell r="AE28">
            <v>0</v>
          </cell>
          <cell r="AJ28">
            <v>0</v>
          </cell>
          <cell r="AU28">
            <v>0</v>
          </cell>
        </row>
        <row r="29">
          <cell r="F29">
            <v>1</v>
          </cell>
          <cell r="T29">
            <v>0</v>
          </cell>
          <cell r="W29">
            <v>0</v>
          </cell>
          <cell r="Y29">
            <v>0</v>
          </cell>
          <cell r="AE29">
            <v>0</v>
          </cell>
          <cell r="AJ29">
            <v>0</v>
          </cell>
          <cell r="AU29">
            <v>0</v>
          </cell>
        </row>
        <row r="30">
          <cell r="F30">
            <v>7</v>
          </cell>
          <cell r="T30">
            <v>0.1</v>
          </cell>
          <cell r="W30">
            <v>0</v>
          </cell>
          <cell r="Y30">
            <v>1.4285714285714287E-2</v>
          </cell>
          <cell r="AE30">
            <v>0</v>
          </cell>
          <cell r="AH30">
            <v>0</v>
          </cell>
          <cell r="AJ30">
            <v>0</v>
          </cell>
          <cell r="AU30">
            <v>0</v>
          </cell>
        </row>
        <row r="31">
          <cell r="F31">
            <v>2</v>
          </cell>
          <cell r="T31">
            <v>0.15</v>
          </cell>
          <cell r="W31">
            <v>0</v>
          </cell>
          <cell r="Y31">
            <v>7.4999999999999997E-2</v>
          </cell>
          <cell r="AE31">
            <v>0</v>
          </cell>
          <cell r="AH31">
            <v>0.43</v>
          </cell>
          <cell r="AJ31">
            <v>0.215</v>
          </cell>
          <cell r="AU31">
            <v>0</v>
          </cell>
        </row>
      </sheetData>
      <sheetData sheetId="8">
        <row r="28">
          <cell r="F28">
            <v>100000</v>
          </cell>
          <cell r="T28">
            <v>9082</v>
          </cell>
          <cell r="W28">
            <v>0</v>
          </cell>
          <cell r="Y28">
            <v>9.0819999999999998E-2</v>
          </cell>
          <cell r="AJ28">
            <v>0</v>
          </cell>
          <cell r="AU28">
            <v>0</v>
          </cell>
        </row>
        <row r="29">
          <cell r="F29">
            <v>27</v>
          </cell>
          <cell r="T29">
            <v>1</v>
          </cell>
          <cell r="W29">
            <v>0</v>
          </cell>
          <cell r="Y29">
            <v>3.7037037037037035E-2</v>
          </cell>
          <cell r="AE29">
            <v>3</v>
          </cell>
          <cell r="AJ29">
            <v>0.1111111111111111</v>
          </cell>
          <cell r="AU29">
            <v>0</v>
          </cell>
        </row>
        <row r="30">
          <cell r="F30">
            <v>20</v>
          </cell>
          <cell r="T30">
            <v>0</v>
          </cell>
          <cell r="W30">
            <v>0</v>
          </cell>
          <cell r="Y30">
            <v>0</v>
          </cell>
          <cell r="AJ30">
            <v>0</v>
          </cell>
          <cell r="AU30">
            <v>0</v>
          </cell>
        </row>
        <row r="31">
          <cell r="F31">
            <v>1</v>
          </cell>
          <cell r="T31">
            <v>6.4400000000000004E-4</v>
          </cell>
          <cell r="W31">
            <v>0</v>
          </cell>
          <cell r="Y31">
            <v>6.4400000000000004E-4</v>
          </cell>
          <cell r="AJ31">
            <v>0</v>
          </cell>
          <cell r="AU31">
            <v>0</v>
          </cell>
        </row>
      </sheetData>
      <sheetData sheetId="9">
        <row r="28">
          <cell r="F28">
            <v>6</v>
          </cell>
          <cell r="T28">
            <v>0</v>
          </cell>
          <cell r="W28">
            <v>0</v>
          </cell>
          <cell r="Y28">
            <v>0</v>
          </cell>
          <cell r="AJ28">
            <v>0</v>
          </cell>
          <cell r="AU28">
            <v>0</v>
          </cell>
        </row>
      </sheetData>
      <sheetData sheetId="10">
        <row r="28">
          <cell r="F28">
            <v>60</v>
          </cell>
          <cell r="W28">
            <v>0</v>
          </cell>
          <cell r="AE28">
            <v>0</v>
          </cell>
          <cell r="AH28">
            <v>0</v>
          </cell>
          <cell r="AJ28">
            <v>0</v>
          </cell>
          <cell r="AU28">
            <v>0</v>
          </cell>
        </row>
        <row r="29">
          <cell r="F29">
            <v>5000</v>
          </cell>
          <cell r="T29">
            <v>284</v>
          </cell>
          <cell r="W29">
            <v>0</v>
          </cell>
          <cell r="Y29">
            <v>5.6800000000000003E-2</v>
          </cell>
          <cell r="AE29">
            <v>857</v>
          </cell>
          <cell r="AH29">
            <v>452</v>
          </cell>
          <cell r="AJ29">
            <v>0.26179999999999998</v>
          </cell>
          <cell r="AU29">
            <v>0</v>
          </cell>
        </row>
        <row r="30">
          <cell r="F30">
            <v>350</v>
          </cell>
          <cell r="T30">
            <v>29</v>
          </cell>
          <cell r="W30">
            <v>0</v>
          </cell>
          <cell r="Y30">
            <v>8.2857142857142851E-2</v>
          </cell>
          <cell r="AE30">
            <v>33</v>
          </cell>
          <cell r="AH30">
            <v>30</v>
          </cell>
          <cell r="AJ30">
            <v>0.18</v>
          </cell>
          <cell r="AU30">
            <v>0</v>
          </cell>
        </row>
        <row r="31">
          <cell r="F31">
            <v>30</v>
          </cell>
          <cell r="T31">
            <v>3</v>
          </cell>
          <cell r="W31">
            <v>7</v>
          </cell>
          <cell r="Y31">
            <v>0</v>
          </cell>
          <cell r="AE31">
            <v>0</v>
          </cell>
          <cell r="AJ31">
            <v>0</v>
          </cell>
          <cell r="AU31">
            <v>0</v>
          </cell>
        </row>
        <row r="32">
          <cell r="F32">
            <v>25</v>
          </cell>
          <cell r="T32">
            <v>0</v>
          </cell>
          <cell r="W32">
            <v>0</v>
          </cell>
          <cell r="Y32">
            <v>0</v>
          </cell>
          <cell r="AE32">
            <v>0</v>
          </cell>
          <cell r="AH32">
            <v>0</v>
          </cell>
          <cell r="AJ32">
            <v>0</v>
          </cell>
          <cell r="AU32">
            <v>0</v>
          </cell>
        </row>
      </sheetData>
      <sheetData sheetId="11">
        <row r="28">
          <cell r="F28">
            <v>3</v>
          </cell>
          <cell r="T28">
            <v>0.01</v>
          </cell>
          <cell r="W28">
            <v>0</v>
          </cell>
          <cell r="Y28">
            <v>3.3333333333333335E-3</v>
          </cell>
          <cell r="AE28">
            <v>0.5</v>
          </cell>
          <cell r="AH28">
            <v>0</v>
          </cell>
          <cell r="AJ28">
            <v>0.16666666666666666</v>
          </cell>
          <cell r="AU28">
            <v>0</v>
          </cell>
        </row>
        <row r="29">
          <cell r="F29">
            <v>1</v>
          </cell>
          <cell r="T29">
            <v>0.02</v>
          </cell>
          <cell r="W29">
            <v>0</v>
          </cell>
          <cell r="Y29">
            <v>0.02</v>
          </cell>
          <cell r="AE29">
            <v>0.2</v>
          </cell>
          <cell r="AH29">
            <v>0</v>
          </cell>
          <cell r="AJ29">
            <v>0.2</v>
          </cell>
          <cell r="AU29">
            <v>0</v>
          </cell>
        </row>
        <row r="30">
          <cell r="F30">
            <v>2</v>
          </cell>
          <cell r="T30">
            <v>0</v>
          </cell>
          <cell r="W30">
            <v>0</v>
          </cell>
          <cell r="Y30">
            <v>0</v>
          </cell>
          <cell r="AE30">
            <v>0.6</v>
          </cell>
          <cell r="AH30">
            <v>0</v>
          </cell>
          <cell r="AJ30">
            <v>0.3</v>
          </cell>
          <cell r="AU30">
            <v>0</v>
          </cell>
        </row>
        <row r="31">
          <cell r="F31">
            <v>80</v>
          </cell>
          <cell r="T31">
            <v>8</v>
          </cell>
          <cell r="W31">
            <v>8</v>
          </cell>
          <cell r="Y31">
            <v>0.2</v>
          </cell>
          <cell r="AE31">
            <v>0</v>
          </cell>
          <cell r="AH31">
            <v>0</v>
          </cell>
          <cell r="AJ31">
            <v>0</v>
          </cell>
          <cell r="AU31">
            <v>0</v>
          </cell>
        </row>
      </sheetData>
      <sheetData sheetId="12">
        <row r="28">
          <cell r="F28">
            <v>1</v>
          </cell>
          <cell r="T28">
            <v>0.01</v>
          </cell>
          <cell r="W28">
            <v>0</v>
          </cell>
          <cell r="Y28">
            <v>0.01</v>
          </cell>
          <cell r="AE28">
            <v>0</v>
          </cell>
          <cell r="AH28">
            <v>0</v>
          </cell>
          <cell r="AJ28">
            <v>0</v>
          </cell>
          <cell r="AU28">
            <v>0</v>
          </cell>
        </row>
        <row r="29">
          <cell r="F29">
            <v>1</v>
          </cell>
          <cell r="T29">
            <v>0.08</v>
          </cell>
          <cell r="W29">
            <v>0</v>
          </cell>
          <cell r="Y29">
            <v>0.08</v>
          </cell>
          <cell r="AE29">
            <v>0</v>
          </cell>
          <cell r="AH29">
            <v>0</v>
          </cell>
          <cell r="AJ29">
            <v>0</v>
          </cell>
          <cell r="AU29">
            <v>0</v>
          </cell>
        </row>
        <row r="30">
          <cell r="F30">
            <v>2</v>
          </cell>
          <cell r="T30">
            <v>0.52</v>
          </cell>
          <cell r="W30">
            <v>0.03</v>
          </cell>
          <cell r="Y30">
            <v>0.27500000000000002</v>
          </cell>
          <cell r="AE30">
            <v>0.61</v>
          </cell>
          <cell r="AH30">
            <v>0.14000000000000001</v>
          </cell>
          <cell r="AJ30">
            <v>0.375</v>
          </cell>
          <cell r="AU30">
            <v>0</v>
          </cell>
        </row>
      </sheetData>
      <sheetData sheetId="13">
        <row r="28">
          <cell r="F28">
            <v>5</v>
          </cell>
          <cell r="T28">
            <v>1</v>
          </cell>
          <cell r="W28">
            <v>0</v>
          </cell>
          <cell r="Y28">
            <v>0.2</v>
          </cell>
          <cell r="AE28">
            <v>1</v>
          </cell>
          <cell r="AH28">
            <v>1</v>
          </cell>
          <cell r="AJ28">
            <v>0.4</v>
          </cell>
          <cell r="AP28">
            <v>0</v>
          </cell>
          <cell r="AS28">
            <v>0</v>
          </cell>
          <cell r="AU28">
            <v>0</v>
          </cell>
        </row>
        <row r="29">
          <cell r="F29">
            <v>1</v>
          </cell>
          <cell r="W29">
            <v>0</v>
          </cell>
          <cell r="Y29">
            <v>0</v>
          </cell>
          <cell r="AE29">
            <v>0</v>
          </cell>
          <cell r="AH29">
            <v>0</v>
          </cell>
          <cell r="AJ29">
            <v>0</v>
          </cell>
          <cell r="AP29">
            <v>0</v>
          </cell>
          <cell r="AS29">
            <v>0</v>
          </cell>
          <cell r="AU29">
            <v>0</v>
          </cell>
        </row>
        <row r="30">
          <cell r="F30">
            <v>30</v>
          </cell>
          <cell r="T30">
            <v>1</v>
          </cell>
          <cell r="W30">
            <v>3</v>
          </cell>
          <cell r="Y30">
            <v>0.13333333333333333</v>
          </cell>
          <cell r="AE30">
            <v>1</v>
          </cell>
          <cell r="AH30">
            <v>1</v>
          </cell>
          <cell r="AJ30">
            <v>6.6666666666666666E-2</v>
          </cell>
          <cell r="AP30">
            <v>0</v>
          </cell>
          <cell r="AS30">
            <v>0</v>
          </cell>
          <cell r="AU30">
            <v>0</v>
          </cell>
        </row>
      </sheetData>
      <sheetData sheetId="14">
        <row r="28">
          <cell r="F28">
            <v>40</v>
          </cell>
          <cell r="T28">
            <v>7</v>
          </cell>
          <cell r="W28">
            <v>0</v>
          </cell>
          <cell r="Y28">
            <v>0.17499999999999999</v>
          </cell>
          <cell r="AE28">
            <v>7</v>
          </cell>
          <cell r="AH28">
            <v>3</v>
          </cell>
          <cell r="AJ28">
            <v>0.25</v>
          </cell>
          <cell r="AU28">
            <v>0</v>
          </cell>
        </row>
        <row r="29">
          <cell r="F29">
            <v>40</v>
          </cell>
          <cell r="T29">
            <v>1</v>
          </cell>
          <cell r="W29">
            <v>2</v>
          </cell>
          <cell r="Y29">
            <v>7.4999999999999997E-2</v>
          </cell>
          <cell r="AE29">
            <v>3</v>
          </cell>
          <cell r="AH29">
            <v>6</v>
          </cell>
          <cell r="AJ29">
            <v>0.22500000000000001</v>
          </cell>
          <cell r="AU29">
            <v>0</v>
          </cell>
        </row>
      </sheetData>
      <sheetData sheetId="15">
        <row r="28">
          <cell r="F28">
            <v>1</v>
          </cell>
          <cell r="T28">
            <v>0.2</v>
          </cell>
          <cell r="W28">
            <v>0.2</v>
          </cell>
          <cell r="Y28">
            <v>0.4</v>
          </cell>
          <cell r="AE28">
            <v>0.1</v>
          </cell>
          <cell r="AH28">
            <v>0.1</v>
          </cell>
          <cell r="AJ28">
            <v>0.2</v>
          </cell>
          <cell r="AU28">
            <v>0</v>
          </cell>
        </row>
        <row r="29">
          <cell r="F29">
            <v>4</v>
          </cell>
          <cell r="T29">
            <v>1</v>
          </cell>
          <cell r="W29">
            <v>3</v>
          </cell>
          <cell r="Y29">
            <v>1</v>
          </cell>
          <cell r="AE29">
            <v>0</v>
          </cell>
          <cell r="AH29">
            <v>0</v>
          </cell>
          <cell r="AJ29">
            <v>0</v>
          </cell>
          <cell r="AU29">
            <v>0</v>
          </cell>
        </row>
        <row r="30">
          <cell r="F30">
            <v>30</v>
          </cell>
          <cell r="T30">
            <v>2</v>
          </cell>
          <cell r="W30">
            <v>3</v>
          </cell>
          <cell r="Y30">
            <v>0.16666666666666666</v>
          </cell>
          <cell r="AE30">
            <v>0</v>
          </cell>
          <cell r="AH30">
            <v>5</v>
          </cell>
          <cell r="AJ30">
            <v>0.16666666666666666</v>
          </cell>
          <cell r="AU30">
            <v>0</v>
          </cell>
        </row>
      </sheetData>
      <sheetData sheetId="16">
        <row r="28">
          <cell r="F28">
            <v>8300</v>
          </cell>
          <cell r="T28">
            <v>550</v>
          </cell>
          <cell r="W28">
            <v>2750</v>
          </cell>
          <cell r="Y28">
            <v>0.39759036144578314</v>
          </cell>
          <cell r="AE28">
            <v>1453</v>
          </cell>
          <cell r="AH28">
            <v>0</v>
          </cell>
          <cell r="AJ28">
            <v>0.17506024096385542</v>
          </cell>
          <cell r="AU28">
            <v>0</v>
          </cell>
        </row>
        <row r="29">
          <cell r="F29">
            <v>84</v>
          </cell>
          <cell r="T29">
            <v>0</v>
          </cell>
          <cell r="W29">
            <v>0</v>
          </cell>
          <cell r="Y29">
            <v>0</v>
          </cell>
          <cell r="AE29">
            <v>0</v>
          </cell>
          <cell r="AH29">
            <v>0</v>
          </cell>
          <cell r="AJ29">
            <v>0</v>
          </cell>
          <cell r="AU29">
            <v>0</v>
          </cell>
        </row>
      </sheetData>
      <sheetData sheetId="17">
        <row r="28">
          <cell r="F28">
            <v>1</v>
          </cell>
          <cell r="T28">
            <v>0.1</v>
          </cell>
          <cell r="W28">
            <v>0.1</v>
          </cell>
          <cell r="Y28">
            <v>0.2</v>
          </cell>
          <cell r="AE28">
            <v>0.05</v>
          </cell>
          <cell r="AH28">
            <v>0.05</v>
          </cell>
          <cell r="AJ28">
            <v>0.1</v>
          </cell>
          <cell r="AP28">
            <v>0</v>
          </cell>
          <cell r="AS28">
            <v>0</v>
          </cell>
          <cell r="AU28">
            <v>0</v>
          </cell>
        </row>
        <row r="29">
          <cell r="F29">
            <v>3</v>
          </cell>
          <cell r="T29">
            <v>0.16</v>
          </cell>
          <cell r="W29">
            <v>0.16</v>
          </cell>
          <cell r="Y29">
            <v>0.10666666666666667</v>
          </cell>
          <cell r="AE29">
            <v>0.6</v>
          </cell>
          <cell r="AH29">
            <v>0.72</v>
          </cell>
          <cell r="AJ29">
            <v>0.43999999999999995</v>
          </cell>
          <cell r="AP29">
            <v>0</v>
          </cell>
          <cell r="AS29">
            <v>0</v>
          </cell>
          <cell r="AU29">
            <v>0</v>
          </cell>
        </row>
        <row r="30">
          <cell r="F30">
            <v>3</v>
          </cell>
          <cell r="T30">
            <v>0.16</v>
          </cell>
          <cell r="W30">
            <v>0.16</v>
          </cell>
          <cell r="Y30">
            <v>0.10666666666666667</v>
          </cell>
          <cell r="AE30">
            <v>0.05</v>
          </cell>
          <cell r="AH30">
            <v>0.11</v>
          </cell>
          <cell r="AJ30">
            <v>5.3333333333333337E-2</v>
          </cell>
          <cell r="AP30">
            <v>0</v>
          </cell>
          <cell r="AS30">
            <v>0</v>
          </cell>
          <cell r="AU30">
            <v>0</v>
          </cell>
        </row>
      </sheetData>
      <sheetData sheetId="18">
        <row r="28">
          <cell r="F28">
            <v>3</v>
          </cell>
          <cell r="T28">
            <v>0.1</v>
          </cell>
          <cell r="W28">
            <v>0.05</v>
          </cell>
          <cell r="Y28">
            <v>5.000000000000001E-2</v>
          </cell>
          <cell r="AE28">
            <v>0.20399999999999999</v>
          </cell>
          <cell r="AH28">
            <v>0</v>
          </cell>
          <cell r="AJ28">
            <v>6.7999999999999991E-2</v>
          </cell>
          <cell r="AP28">
            <v>0</v>
          </cell>
          <cell r="AS28">
            <v>0</v>
          </cell>
          <cell r="AU28">
            <v>0</v>
          </cell>
        </row>
        <row r="29">
          <cell r="F29">
            <v>28</v>
          </cell>
          <cell r="T29">
            <v>0</v>
          </cell>
          <cell r="W29">
            <v>8</v>
          </cell>
          <cell r="Y29">
            <v>0.2857142857142857</v>
          </cell>
          <cell r="AE29">
            <v>3.08</v>
          </cell>
          <cell r="AH29">
            <v>0</v>
          </cell>
          <cell r="AJ29">
            <v>0.11</v>
          </cell>
          <cell r="AP29">
            <v>0</v>
          </cell>
          <cell r="AS29">
            <v>0</v>
          </cell>
          <cell r="AU29">
            <v>0</v>
          </cell>
        </row>
        <row r="30">
          <cell r="F30">
            <v>100</v>
          </cell>
          <cell r="T30">
            <v>0</v>
          </cell>
          <cell r="W30">
            <v>0.24</v>
          </cell>
          <cell r="Y30">
            <v>0.24</v>
          </cell>
          <cell r="AE30">
            <v>8.5999999999999993E-2</v>
          </cell>
          <cell r="AH30">
            <v>9.2999999999999999E-2</v>
          </cell>
          <cell r="AJ30">
            <v>0.17899999999999999</v>
          </cell>
          <cell r="AP30">
            <v>0</v>
          </cell>
          <cell r="AS30">
            <v>0</v>
          </cell>
          <cell r="AU30">
            <v>0</v>
          </cell>
        </row>
      </sheetData>
      <sheetData sheetId="19" refreshError="1"/>
      <sheetData sheetId="20">
        <row r="28">
          <cell r="F28">
            <v>416100</v>
          </cell>
          <cell r="T28">
            <v>25652</v>
          </cell>
          <cell r="W28">
            <v>118863</v>
          </cell>
          <cell r="Y28">
            <v>0.34730833934150424</v>
          </cell>
          <cell r="AE28">
            <v>140348</v>
          </cell>
          <cell r="AH28">
            <v>0</v>
          </cell>
          <cell r="AJ28">
            <v>0.33729391973083395</v>
          </cell>
          <cell r="AP28">
            <v>0</v>
          </cell>
          <cell r="AS28">
            <v>0</v>
          </cell>
          <cell r="AU28">
            <v>0</v>
          </cell>
        </row>
        <row r="29">
          <cell r="F29">
            <v>90878</v>
          </cell>
          <cell r="T29">
            <v>6006</v>
          </cell>
          <cell r="W29">
            <v>43873</v>
          </cell>
          <cell r="Y29">
            <v>0.54885670899447614</v>
          </cell>
          <cell r="AE29">
            <v>15146</v>
          </cell>
          <cell r="AH29">
            <v>0</v>
          </cell>
          <cell r="AJ29">
            <v>0.16666299874557097</v>
          </cell>
          <cell r="AP29">
            <v>0</v>
          </cell>
          <cell r="AS29">
            <v>0</v>
          </cell>
          <cell r="AU29">
            <v>0</v>
          </cell>
        </row>
        <row r="30">
          <cell r="F30">
            <v>3000</v>
          </cell>
          <cell r="T30">
            <v>133</v>
          </cell>
          <cell r="W30">
            <v>425</v>
          </cell>
          <cell r="Y30">
            <v>0.186</v>
          </cell>
          <cell r="AE30">
            <v>86</v>
          </cell>
          <cell r="AH30">
            <v>319</v>
          </cell>
          <cell r="AJ30">
            <v>0.13500000000000001</v>
          </cell>
          <cell r="AP30">
            <v>0</v>
          </cell>
          <cell r="AS30">
            <v>0</v>
          </cell>
          <cell r="AU30">
            <v>0</v>
          </cell>
        </row>
        <row r="31">
          <cell r="F31">
            <v>210</v>
          </cell>
          <cell r="T31">
            <v>13</v>
          </cell>
          <cell r="W31">
            <v>15</v>
          </cell>
          <cell r="Y31">
            <v>0.13333333333333333</v>
          </cell>
          <cell r="AE31">
            <v>10</v>
          </cell>
          <cell r="AH31">
            <v>23</v>
          </cell>
          <cell r="AJ31">
            <v>0.15714285714285714</v>
          </cell>
          <cell r="AP31">
            <v>0</v>
          </cell>
          <cell r="AS31">
            <v>0</v>
          </cell>
          <cell r="AU31">
            <v>0</v>
          </cell>
        </row>
      </sheetData>
      <sheetData sheetId="21">
        <row r="28">
          <cell r="F28">
            <v>2</v>
          </cell>
          <cell r="T28">
            <v>0</v>
          </cell>
          <cell r="W28">
            <v>0</v>
          </cell>
          <cell r="Y28">
            <v>0</v>
          </cell>
          <cell r="AE28">
            <v>0</v>
          </cell>
          <cell r="AH28">
            <v>0</v>
          </cell>
          <cell r="AJ28">
            <v>0</v>
          </cell>
          <cell r="AP28">
            <v>0</v>
          </cell>
          <cell r="AS28">
            <v>0</v>
          </cell>
          <cell r="AU28">
            <v>0</v>
          </cell>
        </row>
        <row r="29">
          <cell r="F29">
            <v>5</v>
          </cell>
          <cell r="T29">
            <v>0</v>
          </cell>
          <cell r="W29">
            <v>0</v>
          </cell>
          <cell r="Y29">
            <v>0</v>
          </cell>
          <cell r="AE29">
            <v>0</v>
          </cell>
          <cell r="AH29">
            <v>0</v>
          </cell>
          <cell r="AJ29">
            <v>0</v>
          </cell>
          <cell r="AP29">
            <v>0</v>
          </cell>
          <cell r="AS29">
            <v>0</v>
          </cell>
          <cell r="AU29">
            <v>0</v>
          </cell>
        </row>
        <row r="30">
          <cell r="F30">
            <v>15212</v>
          </cell>
          <cell r="T30">
            <v>1992</v>
          </cell>
          <cell r="W30">
            <v>427</v>
          </cell>
          <cell r="Y30">
            <v>0.15901919537207468</v>
          </cell>
          <cell r="AE30">
            <v>873</v>
          </cell>
          <cell r="AH30">
            <v>1212</v>
          </cell>
          <cell r="AJ30">
            <v>0.1370628451222719</v>
          </cell>
          <cell r="AP30">
            <v>0</v>
          </cell>
          <cell r="AS30">
            <v>0</v>
          </cell>
          <cell r="AU30">
            <v>0</v>
          </cell>
        </row>
        <row r="31">
          <cell r="F31">
            <v>1465</v>
          </cell>
          <cell r="T31">
            <v>262</v>
          </cell>
          <cell r="W31">
            <v>86</v>
          </cell>
          <cell r="Y31">
            <v>0.23754266211604094</v>
          </cell>
          <cell r="AE31">
            <v>15</v>
          </cell>
          <cell r="AH31">
            <v>185</v>
          </cell>
          <cell r="AJ31">
            <v>0.13651877133105803</v>
          </cell>
          <cell r="AP31">
            <v>0</v>
          </cell>
          <cell r="AS31">
            <v>0</v>
          </cell>
          <cell r="AU31">
            <v>0</v>
          </cell>
        </row>
      </sheetData>
      <sheetData sheetId="22">
        <row r="28">
          <cell r="F28">
            <v>111519</v>
          </cell>
          <cell r="T28">
            <v>13977</v>
          </cell>
          <cell r="W28">
            <v>5370</v>
          </cell>
          <cell r="Y28">
            <v>0.17348613240793048</v>
          </cell>
          <cell r="AE28">
            <v>3940</v>
          </cell>
          <cell r="AH28">
            <v>8930</v>
          </cell>
          <cell r="AJ28">
            <v>0.11540634331369543</v>
          </cell>
          <cell r="AP28">
            <v>0</v>
          </cell>
          <cell r="AS28">
            <v>0</v>
          </cell>
          <cell r="AU28">
            <v>0</v>
          </cell>
        </row>
        <row r="29">
          <cell r="F29">
            <v>17082</v>
          </cell>
          <cell r="T29">
            <v>1010</v>
          </cell>
          <cell r="W29">
            <v>282</v>
          </cell>
          <cell r="Y29">
            <v>7.5635171525582481E-2</v>
          </cell>
          <cell r="AE29">
            <v>1445</v>
          </cell>
          <cell r="AH29">
            <v>988</v>
          </cell>
          <cell r="AJ29">
            <v>0.1424306287319986</v>
          </cell>
          <cell r="AP29">
            <v>0</v>
          </cell>
          <cell r="AS29">
            <v>0</v>
          </cell>
          <cell r="AU29">
            <v>0</v>
          </cell>
        </row>
        <row r="30">
          <cell r="F30">
            <v>56348</v>
          </cell>
          <cell r="T30">
            <v>8508</v>
          </cell>
          <cell r="W30">
            <v>19683</v>
          </cell>
          <cell r="Y30">
            <v>0.50030169659970181</v>
          </cell>
          <cell r="AE30">
            <v>187</v>
          </cell>
          <cell r="AH30">
            <v>9238</v>
          </cell>
          <cell r="AJ30">
            <v>0.16726414424646838</v>
          </cell>
          <cell r="AP30">
            <v>0</v>
          </cell>
          <cell r="AS30">
            <v>0</v>
          </cell>
          <cell r="AU30">
            <v>0</v>
          </cell>
        </row>
      </sheetData>
      <sheetData sheetId="23">
        <row r="28">
          <cell r="F28">
            <v>146500</v>
          </cell>
          <cell r="T28">
            <v>7936</v>
          </cell>
          <cell r="W28">
            <v>22346</v>
          </cell>
          <cell r="Y28">
            <v>0.20670307167235494</v>
          </cell>
          <cell r="AE28">
            <v>8286</v>
          </cell>
          <cell r="AH28">
            <v>7141</v>
          </cell>
          <cell r="AJ28">
            <v>0.10530375426621161</v>
          </cell>
          <cell r="AU28">
            <v>0</v>
          </cell>
        </row>
      </sheetData>
      <sheetData sheetId="24">
        <row r="28">
          <cell r="F28">
            <v>5</v>
          </cell>
          <cell r="T28">
            <v>0</v>
          </cell>
          <cell r="W28">
            <v>0</v>
          </cell>
          <cell r="Y28">
            <v>0</v>
          </cell>
          <cell r="AE28">
            <v>0</v>
          </cell>
          <cell r="AH28">
            <v>0</v>
          </cell>
          <cell r="AJ28">
            <v>0</v>
          </cell>
          <cell r="AP28">
            <v>0</v>
          </cell>
          <cell r="AS28">
            <v>0</v>
          </cell>
          <cell r="AU28">
            <v>0</v>
          </cell>
        </row>
        <row r="29">
          <cell r="F29">
            <v>120</v>
          </cell>
          <cell r="T29">
            <v>0</v>
          </cell>
          <cell r="W29">
            <v>0</v>
          </cell>
          <cell r="Y29">
            <v>0.2</v>
          </cell>
          <cell r="AE29">
            <v>0</v>
          </cell>
          <cell r="AH29">
            <v>0</v>
          </cell>
          <cell r="AJ29">
            <v>0</v>
          </cell>
          <cell r="AP29">
            <v>0</v>
          </cell>
          <cell r="AS29">
            <v>0</v>
          </cell>
          <cell r="AU29">
            <v>0</v>
          </cell>
        </row>
        <row r="30">
          <cell r="F30">
            <v>10</v>
          </cell>
          <cell r="T30">
            <v>0</v>
          </cell>
          <cell r="W30">
            <v>3</v>
          </cell>
          <cell r="Y30">
            <v>0.3</v>
          </cell>
          <cell r="AE30">
            <v>0</v>
          </cell>
          <cell r="AH30">
            <v>0</v>
          </cell>
          <cell r="AJ30">
            <v>0</v>
          </cell>
          <cell r="AP30">
            <v>0</v>
          </cell>
          <cell r="AS30">
            <v>0</v>
          </cell>
          <cell r="AU30">
            <v>0</v>
          </cell>
        </row>
      </sheetData>
      <sheetData sheetId="25">
        <row r="28">
          <cell r="F28">
            <v>2</v>
          </cell>
          <cell r="T28">
            <v>0.5</v>
          </cell>
          <cell r="W28">
            <v>7.0000000000000007E-2</v>
          </cell>
          <cell r="Y28">
            <v>0.28500000000000003</v>
          </cell>
          <cell r="AE28">
            <v>0.2</v>
          </cell>
          <cell r="AH28">
            <v>0.1</v>
          </cell>
          <cell r="AJ28">
            <v>0.15000000000000002</v>
          </cell>
          <cell r="AP28">
            <v>0</v>
          </cell>
          <cell r="AS28">
            <v>0</v>
          </cell>
          <cell r="AU28">
            <v>0</v>
          </cell>
        </row>
        <row r="29">
          <cell r="F29">
            <v>10</v>
          </cell>
          <cell r="T29">
            <v>0.3</v>
          </cell>
          <cell r="W29">
            <v>0.02</v>
          </cell>
          <cell r="Y29">
            <v>3.2000000000000001E-2</v>
          </cell>
          <cell r="AE29">
            <v>0.2</v>
          </cell>
          <cell r="AH29">
            <v>0.1</v>
          </cell>
          <cell r="AJ29">
            <v>3.0000000000000006E-2</v>
          </cell>
          <cell r="AP29">
            <v>0</v>
          </cell>
          <cell r="AS29">
            <v>0</v>
          </cell>
          <cell r="AU29">
            <v>0</v>
          </cell>
        </row>
      </sheetData>
      <sheetData sheetId="26">
        <row r="28">
          <cell r="F28">
            <v>16863</v>
          </cell>
          <cell r="T28">
            <v>1140</v>
          </cell>
          <cell r="W28">
            <v>1547</v>
          </cell>
          <cell r="Y28">
            <v>0.15934294016485798</v>
          </cell>
          <cell r="AE28">
            <v>1665</v>
          </cell>
          <cell r="AH28">
            <v>2635</v>
          </cell>
          <cell r="AJ28">
            <v>0.2549961454071043</v>
          </cell>
          <cell r="AP28">
            <v>0</v>
          </cell>
          <cell r="AS28">
            <v>0</v>
          </cell>
          <cell r="AU28">
            <v>0</v>
          </cell>
        </row>
        <row r="29">
          <cell r="F29">
            <v>1759</v>
          </cell>
          <cell r="T29">
            <v>342</v>
          </cell>
          <cell r="W29">
            <v>364</v>
          </cell>
          <cell r="Y29">
            <v>0.40136441159749858</v>
          </cell>
          <cell r="AE29">
            <v>69</v>
          </cell>
          <cell r="AH29">
            <v>42</v>
          </cell>
          <cell r="AJ29">
            <v>6.3104036384309267E-2</v>
          </cell>
          <cell r="AP29">
            <v>0</v>
          </cell>
          <cell r="AS29">
            <v>0</v>
          </cell>
          <cell r="AU29">
            <v>0</v>
          </cell>
        </row>
        <row r="30">
          <cell r="F30">
            <v>20105</v>
          </cell>
          <cell r="T30">
            <v>251</v>
          </cell>
          <cell r="W30">
            <v>7071</v>
          </cell>
          <cell r="Y30">
            <v>0.36418801293210645</v>
          </cell>
          <cell r="AE30">
            <v>1539</v>
          </cell>
          <cell r="AH30">
            <v>91</v>
          </cell>
          <cell r="AJ30">
            <v>8.1074359612036809E-2</v>
          </cell>
          <cell r="AP30">
            <v>0</v>
          </cell>
          <cell r="AS30">
            <v>0</v>
          </cell>
          <cell r="AU30">
            <v>0</v>
          </cell>
        </row>
        <row r="31">
          <cell r="F31">
            <v>29789</v>
          </cell>
          <cell r="T31">
            <v>200</v>
          </cell>
          <cell r="W31">
            <v>896</v>
          </cell>
          <cell r="Y31">
            <v>3.6792104468092252E-2</v>
          </cell>
          <cell r="AE31">
            <v>1624</v>
          </cell>
          <cell r="AH31">
            <v>795</v>
          </cell>
          <cell r="AJ31">
            <v>8.1204471449192656E-2</v>
          </cell>
          <cell r="AP31">
            <v>0</v>
          </cell>
          <cell r="AS31">
            <v>0</v>
          </cell>
          <cell r="AU31">
            <v>0</v>
          </cell>
        </row>
        <row r="32">
          <cell r="F32">
            <v>6592</v>
          </cell>
          <cell r="T32">
            <v>811</v>
          </cell>
          <cell r="W32">
            <v>634</v>
          </cell>
          <cell r="Y32">
            <v>0.21920509708737865</v>
          </cell>
          <cell r="AE32">
            <v>393</v>
          </cell>
          <cell r="AH32">
            <v>305</v>
          </cell>
          <cell r="AJ32">
            <v>0.10588592233009708</v>
          </cell>
          <cell r="AP32">
            <v>0</v>
          </cell>
          <cell r="AS32">
            <v>0</v>
          </cell>
          <cell r="AU32">
            <v>0</v>
          </cell>
        </row>
        <row r="33">
          <cell r="F33">
            <v>155335</v>
          </cell>
          <cell r="T33">
            <v>16807</v>
          </cell>
          <cell r="W33">
            <v>0</v>
          </cell>
          <cell r="Y33">
            <v>0.10819840988830592</v>
          </cell>
          <cell r="AE33">
            <v>0</v>
          </cell>
          <cell r="AH33">
            <v>0</v>
          </cell>
          <cell r="AJ33">
            <v>0</v>
          </cell>
          <cell r="AP33">
            <v>0</v>
          </cell>
          <cell r="AS33">
            <v>0</v>
          </cell>
          <cell r="AU33">
            <v>0</v>
          </cell>
        </row>
      </sheetData>
      <sheetData sheetId="27">
        <row r="28">
          <cell r="F28">
            <v>9100</v>
          </cell>
          <cell r="T28">
            <v>538</v>
          </cell>
          <cell r="W28">
            <v>514</v>
          </cell>
          <cell r="Y28">
            <v>0.1156043956043956</v>
          </cell>
          <cell r="AE28">
            <v>860</v>
          </cell>
          <cell r="AH28">
            <v>1420</v>
          </cell>
          <cell r="AJ28">
            <v>0.25054945054945055</v>
          </cell>
          <cell r="AP28">
            <v>0</v>
          </cell>
          <cell r="AS28">
            <v>0</v>
          </cell>
          <cell r="AU28">
            <v>0</v>
          </cell>
        </row>
        <row r="29">
          <cell r="F29">
            <v>50</v>
          </cell>
          <cell r="T29">
            <v>0</v>
          </cell>
          <cell r="W29">
            <v>11</v>
          </cell>
          <cell r="Y29">
            <v>0.21999999999999997</v>
          </cell>
          <cell r="AE29">
            <v>10</v>
          </cell>
          <cell r="AH29">
            <v>23</v>
          </cell>
          <cell r="AJ29">
            <v>0.66</v>
          </cell>
          <cell r="AP29">
            <v>0</v>
          </cell>
          <cell r="AS29">
            <v>0</v>
          </cell>
          <cell r="AU29">
            <v>0</v>
          </cell>
        </row>
        <row r="30">
          <cell r="F30">
            <v>6</v>
          </cell>
          <cell r="T30">
            <v>0</v>
          </cell>
          <cell r="W30">
            <v>1</v>
          </cell>
          <cell r="Y30">
            <v>0.1666666666666666</v>
          </cell>
          <cell r="AE30">
            <v>1</v>
          </cell>
          <cell r="AH30">
            <v>3</v>
          </cell>
          <cell r="AJ30">
            <v>0.08</v>
          </cell>
          <cell r="AP30">
            <v>0</v>
          </cell>
          <cell r="AS30">
            <v>0</v>
          </cell>
          <cell r="AU30">
            <v>0</v>
          </cell>
        </row>
      </sheetData>
      <sheetData sheetId="28">
        <row r="28">
          <cell r="F28">
            <v>20</v>
          </cell>
          <cell r="T28">
            <v>0</v>
          </cell>
          <cell r="W28">
            <v>4</v>
          </cell>
          <cell r="Y28">
            <v>0.2</v>
          </cell>
          <cell r="AE28">
            <v>1</v>
          </cell>
          <cell r="AH28">
            <v>3</v>
          </cell>
          <cell r="AJ28">
            <v>0.2</v>
          </cell>
          <cell r="AP28">
            <v>0</v>
          </cell>
          <cell r="AS28">
            <v>0</v>
          </cell>
          <cell r="AU28">
            <v>0</v>
          </cell>
        </row>
        <row r="29">
          <cell r="F29">
            <v>10</v>
          </cell>
          <cell r="T29">
            <v>0</v>
          </cell>
          <cell r="W29">
            <v>2</v>
          </cell>
          <cell r="Y29">
            <v>0.2</v>
          </cell>
          <cell r="AE29">
            <v>2</v>
          </cell>
          <cell r="AH29">
            <v>2</v>
          </cell>
          <cell r="AJ29">
            <v>0.4</v>
          </cell>
          <cell r="AP29">
            <v>0</v>
          </cell>
          <cell r="AS29">
            <v>0</v>
          </cell>
          <cell r="AU29">
            <v>0</v>
          </cell>
        </row>
        <row r="30">
          <cell r="F30">
            <v>1</v>
          </cell>
          <cell r="T30">
            <v>0</v>
          </cell>
          <cell r="W30">
            <v>0.2</v>
          </cell>
          <cell r="Y30">
            <v>0.2</v>
          </cell>
          <cell r="AE30">
            <v>0.1</v>
          </cell>
          <cell r="AH30">
            <v>0.1</v>
          </cell>
          <cell r="AJ30">
            <v>0.2</v>
          </cell>
          <cell r="AP30">
            <v>0</v>
          </cell>
          <cell r="AS30">
            <v>0</v>
          </cell>
          <cell r="AU30">
            <v>0</v>
          </cell>
        </row>
      </sheetData>
      <sheetData sheetId="29">
        <row r="28">
          <cell r="F28">
            <v>1</v>
          </cell>
          <cell r="T28">
            <v>0</v>
          </cell>
          <cell r="W28">
            <v>0</v>
          </cell>
          <cell r="Y28">
            <v>0</v>
          </cell>
          <cell r="AE28">
            <v>0</v>
          </cell>
          <cell r="AH28">
            <v>0</v>
          </cell>
          <cell r="AJ28">
            <v>0</v>
          </cell>
          <cell r="AP28">
            <v>0</v>
          </cell>
          <cell r="AS28">
            <v>0</v>
          </cell>
          <cell r="AU28">
            <v>0</v>
          </cell>
        </row>
        <row r="29">
          <cell r="F29">
            <v>1</v>
          </cell>
          <cell r="T29">
            <v>0</v>
          </cell>
          <cell r="W29">
            <v>0</v>
          </cell>
          <cell r="Y29">
            <v>0</v>
          </cell>
          <cell r="AE29">
            <v>0</v>
          </cell>
          <cell r="AH29">
            <v>0</v>
          </cell>
          <cell r="AJ29">
            <v>0</v>
          </cell>
          <cell r="AP29">
            <v>0</v>
          </cell>
          <cell r="AS29">
            <v>0</v>
          </cell>
          <cell r="AU29">
            <v>0</v>
          </cell>
        </row>
      </sheetData>
      <sheetData sheetId="30">
        <row r="28">
          <cell r="F28">
            <v>1</v>
          </cell>
          <cell r="T28">
            <v>0</v>
          </cell>
          <cell r="W28">
            <v>0.76</v>
          </cell>
          <cell r="Y28">
            <v>0.76</v>
          </cell>
          <cell r="AE28">
            <v>3.3300000000000003E-2</v>
          </cell>
          <cell r="AH28">
            <v>9.8000000000000004E-2</v>
          </cell>
          <cell r="AJ28">
            <v>0.1313</v>
          </cell>
          <cell r="AP28">
            <v>0</v>
          </cell>
          <cell r="AS28">
            <v>0</v>
          </cell>
          <cell r="AU28">
            <v>0</v>
          </cell>
        </row>
        <row r="29">
          <cell r="F29">
            <v>1</v>
          </cell>
          <cell r="T29">
            <v>0</v>
          </cell>
          <cell r="W29">
            <v>1</v>
          </cell>
          <cell r="Y29">
            <v>1</v>
          </cell>
          <cell r="AE29">
            <v>0</v>
          </cell>
          <cell r="AH29">
            <v>0</v>
          </cell>
          <cell r="AJ29">
            <v>0</v>
          </cell>
          <cell r="AP29">
            <v>0</v>
          </cell>
          <cell r="AS29">
            <v>0</v>
          </cell>
          <cell r="AU29">
            <v>0</v>
          </cell>
        </row>
        <row r="30">
          <cell r="F30">
            <v>1</v>
          </cell>
          <cell r="T30">
            <v>0</v>
          </cell>
          <cell r="W30">
            <v>0.47</v>
          </cell>
          <cell r="Y30">
            <v>0.47</v>
          </cell>
          <cell r="AE30">
            <v>0.1333</v>
          </cell>
          <cell r="AH30">
            <v>5.3999999999999999E-2</v>
          </cell>
          <cell r="AJ30">
            <v>0.18729999999999999</v>
          </cell>
          <cell r="AP30">
            <v>0</v>
          </cell>
          <cell r="AS30">
            <v>0</v>
          </cell>
          <cell r="AU30">
            <v>0</v>
          </cell>
        </row>
      </sheetData>
      <sheetData sheetId="31">
        <row r="28">
          <cell r="F28">
            <v>15000</v>
          </cell>
          <cell r="H28">
            <v>1</v>
          </cell>
          <cell r="T28">
            <v>0</v>
          </cell>
          <cell r="W28">
            <v>0</v>
          </cell>
          <cell r="Y28">
            <v>0</v>
          </cell>
          <cell r="AE28">
            <v>0</v>
          </cell>
          <cell r="AH28">
            <v>0</v>
          </cell>
          <cell r="AJ28">
            <v>0</v>
          </cell>
          <cell r="AP28">
            <v>0</v>
          </cell>
          <cell r="AS28">
            <v>0</v>
          </cell>
          <cell r="AU28">
            <v>0</v>
          </cell>
        </row>
        <row r="29">
          <cell r="F29">
            <v>15</v>
          </cell>
          <cell r="H29">
            <v>0.8</v>
          </cell>
          <cell r="T29">
            <v>0</v>
          </cell>
          <cell r="W29">
            <v>0</v>
          </cell>
          <cell r="Y29">
            <v>0</v>
          </cell>
          <cell r="AE29">
            <v>1</v>
          </cell>
          <cell r="AH29">
            <v>1</v>
          </cell>
          <cell r="AJ29">
            <v>0.13333333333333333</v>
          </cell>
          <cell r="AP29">
            <v>0</v>
          </cell>
          <cell r="AS29">
            <v>0</v>
          </cell>
          <cell r="AU29">
            <v>0</v>
          </cell>
        </row>
        <row r="30">
          <cell r="F30">
            <v>110</v>
          </cell>
          <cell r="T30">
            <v>18</v>
          </cell>
          <cell r="W30">
            <v>51</v>
          </cell>
          <cell r="Y30">
            <v>0.62727272727272732</v>
          </cell>
          <cell r="AE30">
            <v>13</v>
          </cell>
          <cell r="AH30">
            <v>10</v>
          </cell>
          <cell r="AJ30">
            <v>0.20909090909090908</v>
          </cell>
          <cell r="AP30">
            <v>0</v>
          </cell>
          <cell r="AS30">
            <v>0</v>
          </cell>
          <cell r="AU30">
            <v>0</v>
          </cell>
        </row>
      </sheetData>
      <sheetData sheetId="32">
        <row r="28">
          <cell r="F28">
            <v>100</v>
          </cell>
          <cell r="T28">
            <v>0.03</v>
          </cell>
          <cell r="W28">
            <v>0.22</v>
          </cell>
          <cell r="Y28">
            <v>0.25</v>
          </cell>
          <cell r="AE28">
            <v>0.05</v>
          </cell>
          <cell r="AH28">
            <v>0</v>
          </cell>
          <cell r="AJ28">
            <v>0.05</v>
          </cell>
          <cell r="AP28">
            <v>0</v>
          </cell>
          <cell r="AS28">
            <v>0</v>
          </cell>
          <cell r="AU28">
            <v>0</v>
          </cell>
        </row>
      </sheetData>
      <sheetData sheetId="33">
        <row r="28">
          <cell r="F28">
            <v>12170</v>
          </cell>
          <cell r="T28">
            <v>657</v>
          </cell>
          <cell r="W28">
            <v>1194</v>
          </cell>
          <cell r="Y28">
            <v>0.15209531635168447</v>
          </cell>
          <cell r="AE28">
            <v>2426</v>
          </cell>
          <cell r="AH28">
            <v>2799</v>
          </cell>
          <cell r="AJ28">
            <v>0.42933442892358259</v>
          </cell>
          <cell r="AP28">
            <v>0</v>
          </cell>
          <cell r="AS28">
            <v>0</v>
          </cell>
          <cell r="AU28">
            <v>0</v>
          </cell>
        </row>
      </sheetData>
      <sheetData sheetId="34">
        <row r="28">
          <cell r="F28">
            <v>110</v>
          </cell>
          <cell r="W28">
            <v>11</v>
          </cell>
          <cell r="Y28">
            <v>0.1</v>
          </cell>
          <cell r="AE28">
            <v>0</v>
          </cell>
          <cell r="AH28">
            <v>0</v>
          </cell>
          <cell r="AJ28">
            <v>0</v>
          </cell>
          <cell r="AP28">
            <v>0</v>
          </cell>
          <cell r="AS28">
            <v>0</v>
          </cell>
          <cell r="AU28">
            <v>0</v>
          </cell>
        </row>
      </sheetData>
      <sheetData sheetId="35">
        <row r="28">
          <cell r="F28">
            <v>100</v>
          </cell>
          <cell r="W28">
            <v>0.55000000000000004</v>
          </cell>
          <cell r="Y28">
            <v>0.11000000000000001</v>
          </cell>
          <cell r="AE28">
            <v>0</v>
          </cell>
          <cell r="AH28">
            <v>0</v>
          </cell>
          <cell r="AJ28">
            <v>0</v>
          </cell>
          <cell r="AP28">
            <v>0</v>
          </cell>
          <cell r="AS28">
            <v>0</v>
          </cell>
          <cell r="AU28">
            <v>0</v>
          </cell>
        </row>
      </sheetData>
      <sheetData sheetId="36" refreshError="1"/>
      <sheetData sheetId="37">
        <row r="28">
          <cell r="F28">
            <v>100</v>
          </cell>
          <cell r="W28">
            <v>13.57</v>
          </cell>
          <cell r="Y28">
            <v>0.13570000000000002</v>
          </cell>
          <cell r="AH28">
            <v>11.804</v>
          </cell>
          <cell r="AJ28">
            <v>0.11804000000000001</v>
          </cell>
          <cell r="AP28">
            <v>0</v>
          </cell>
          <cell r="AS28">
            <v>0</v>
          </cell>
          <cell r="AU28">
            <v>0</v>
          </cell>
        </row>
      </sheetData>
      <sheetData sheetId="38" refreshError="1"/>
      <sheetData sheetId="39">
        <row r="28">
          <cell r="F28">
            <v>100</v>
          </cell>
          <cell r="W28">
            <v>16.47</v>
          </cell>
          <cell r="Y28">
            <v>0.16469999999999999</v>
          </cell>
          <cell r="AE28">
            <v>0</v>
          </cell>
          <cell r="AH28">
            <v>0</v>
          </cell>
          <cell r="AJ28">
            <v>0</v>
          </cell>
          <cell r="AP28">
            <v>0</v>
          </cell>
          <cell r="AS28">
            <v>0</v>
          </cell>
          <cell r="AU28">
            <v>0</v>
          </cell>
        </row>
      </sheetData>
      <sheetData sheetId="40" refreshError="1"/>
      <sheetData sheetId="41">
        <row r="28">
          <cell r="F28">
            <v>100</v>
          </cell>
          <cell r="W28">
            <v>13.334</v>
          </cell>
          <cell r="Y28">
            <v>0.13333999999999999</v>
          </cell>
          <cell r="AH28">
            <v>19.731999999999999</v>
          </cell>
          <cell r="AJ28">
            <v>0.19732</v>
          </cell>
          <cell r="AP28">
            <v>0</v>
          </cell>
          <cell r="AS28">
            <v>0</v>
          </cell>
          <cell r="AU28">
            <v>0</v>
          </cell>
        </row>
      </sheetData>
      <sheetData sheetId="42" refreshError="1"/>
      <sheetData sheetId="43">
        <row r="28">
          <cell r="F28">
            <v>60</v>
          </cell>
          <cell r="T28">
            <v>8</v>
          </cell>
          <cell r="W28">
            <v>5</v>
          </cell>
          <cell r="Y28">
            <v>0.21666666666666667</v>
          </cell>
          <cell r="AE28">
            <v>0</v>
          </cell>
          <cell r="AH28">
            <v>0</v>
          </cell>
          <cell r="AJ28">
            <v>0</v>
          </cell>
          <cell r="AP28">
            <v>0</v>
          </cell>
          <cell r="AS28">
            <v>0</v>
          </cell>
          <cell r="AU28">
            <v>0</v>
          </cell>
        </row>
      </sheetData>
      <sheetData sheetId="44">
        <row r="28">
          <cell r="F28">
            <v>10</v>
          </cell>
          <cell r="T28">
            <v>1</v>
          </cell>
          <cell r="W28">
            <v>2</v>
          </cell>
          <cell r="Y28">
            <v>0.3</v>
          </cell>
          <cell r="AE28">
            <v>0</v>
          </cell>
          <cell r="AH28">
            <v>0</v>
          </cell>
          <cell r="AJ28">
            <v>0</v>
          </cell>
          <cell r="AP28">
            <v>0</v>
          </cell>
          <cell r="AS28">
            <v>0</v>
          </cell>
          <cell r="AU28">
            <v>0</v>
          </cell>
        </row>
      </sheetData>
      <sheetData sheetId="45">
        <row r="28">
          <cell r="F28">
            <v>25</v>
          </cell>
          <cell r="T28">
            <v>0</v>
          </cell>
          <cell r="W28">
            <v>0</v>
          </cell>
          <cell r="Y28">
            <v>0</v>
          </cell>
          <cell r="AE28">
            <v>0</v>
          </cell>
          <cell r="AH28">
            <v>3</v>
          </cell>
          <cell r="AJ28">
            <v>0.12</v>
          </cell>
          <cell r="AP28">
            <v>0</v>
          </cell>
          <cell r="AS28">
            <v>0</v>
          </cell>
          <cell r="AU28">
            <v>0</v>
          </cell>
        </row>
        <row r="29">
          <cell r="F29">
            <v>25</v>
          </cell>
          <cell r="T29">
            <v>0</v>
          </cell>
          <cell r="W29">
            <v>0</v>
          </cell>
          <cell r="Y29">
            <v>0</v>
          </cell>
          <cell r="AE29">
            <v>0</v>
          </cell>
          <cell r="AH29">
            <v>7</v>
          </cell>
          <cell r="AJ29">
            <v>0.28000000000000003</v>
          </cell>
          <cell r="AP29">
            <v>0</v>
          </cell>
          <cell r="AS29">
            <v>0</v>
          </cell>
          <cell r="AU29">
            <v>0</v>
          </cell>
        </row>
      </sheetData>
      <sheetData sheetId="46">
        <row r="28">
          <cell r="F28">
            <v>1</v>
          </cell>
          <cell r="T28">
            <v>0</v>
          </cell>
          <cell r="W28">
            <v>0.7</v>
          </cell>
          <cell r="Y28">
            <v>0.7</v>
          </cell>
          <cell r="AE28">
            <v>0</v>
          </cell>
          <cell r="AH28">
            <v>0</v>
          </cell>
          <cell r="AJ28">
            <v>0</v>
          </cell>
          <cell r="AP28">
            <v>0</v>
          </cell>
          <cell r="AS28">
            <v>0</v>
          </cell>
          <cell r="AU28">
            <v>0</v>
          </cell>
        </row>
        <row r="29">
          <cell r="F29">
            <v>1</v>
          </cell>
          <cell r="T29">
            <v>0</v>
          </cell>
          <cell r="W29">
            <v>0</v>
          </cell>
          <cell r="Y29">
            <v>0</v>
          </cell>
          <cell r="AE29">
            <v>0</v>
          </cell>
          <cell r="AH29">
            <v>0</v>
          </cell>
          <cell r="AJ29">
            <v>0</v>
          </cell>
          <cell r="AP29">
            <v>0</v>
          </cell>
          <cell r="AS29">
            <v>0</v>
          </cell>
          <cell r="AU29">
            <v>0</v>
          </cell>
        </row>
        <row r="30">
          <cell r="F30">
            <v>1</v>
          </cell>
          <cell r="T30">
            <v>0</v>
          </cell>
          <cell r="W30">
            <v>0.1</v>
          </cell>
          <cell r="Y30">
            <v>0.1</v>
          </cell>
          <cell r="AE30">
            <v>0</v>
          </cell>
          <cell r="AH30">
            <v>0</v>
          </cell>
          <cell r="AJ30">
            <v>0</v>
          </cell>
          <cell r="AP30">
            <v>0</v>
          </cell>
          <cell r="AS30">
            <v>0</v>
          </cell>
          <cell r="AU30">
            <v>0</v>
          </cell>
        </row>
      </sheetData>
      <sheetData sheetId="47">
        <row r="28">
          <cell r="F28">
            <v>1</v>
          </cell>
          <cell r="T28">
            <v>0</v>
          </cell>
          <cell r="W28">
            <v>44230</v>
          </cell>
          <cell r="Y28">
            <v>0</v>
          </cell>
          <cell r="AE28">
            <v>0.5</v>
          </cell>
          <cell r="AH28">
            <v>0</v>
          </cell>
          <cell r="AJ28">
            <v>0.5</v>
          </cell>
          <cell r="AP28">
            <v>0</v>
          </cell>
          <cell r="AS28">
            <v>0</v>
          </cell>
          <cell r="AU28">
            <v>0</v>
          </cell>
        </row>
        <row r="29">
          <cell r="F29">
            <v>1</v>
          </cell>
          <cell r="T29">
            <v>0</v>
          </cell>
          <cell r="W29">
            <v>44230</v>
          </cell>
          <cell r="Y29">
            <v>0.11</v>
          </cell>
          <cell r="AE29">
            <v>0.08</v>
          </cell>
          <cell r="AH29">
            <v>0.5</v>
          </cell>
          <cell r="AJ29">
            <v>0.57999999999999996</v>
          </cell>
          <cell r="AP29">
            <v>0</v>
          </cell>
          <cell r="AS29">
            <v>0</v>
          </cell>
          <cell r="AU29">
            <v>0</v>
          </cell>
        </row>
        <row r="30">
          <cell r="F30">
            <v>3</v>
          </cell>
          <cell r="T30">
            <v>0</v>
          </cell>
          <cell r="W30">
            <v>44230</v>
          </cell>
          <cell r="Y30">
            <v>0</v>
          </cell>
          <cell r="AE30">
            <v>1</v>
          </cell>
          <cell r="AH30">
            <v>0.5</v>
          </cell>
          <cell r="AJ30">
            <v>0.5</v>
          </cell>
          <cell r="AP30">
            <v>0</v>
          </cell>
          <cell r="AS30">
            <v>0</v>
          </cell>
          <cell r="AU30">
            <v>0</v>
          </cell>
        </row>
        <row r="31">
          <cell r="F31">
            <v>3</v>
          </cell>
          <cell r="T31">
            <v>0</v>
          </cell>
          <cell r="W31">
            <v>44230</v>
          </cell>
          <cell r="Y31">
            <v>3.3333333333333335E-3</v>
          </cell>
          <cell r="AE31">
            <v>1</v>
          </cell>
          <cell r="AH31">
            <v>0.33</v>
          </cell>
          <cell r="AJ31">
            <v>0.44333333333333336</v>
          </cell>
          <cell r="AP31">
            <v>0</v>
          </cell>
          <cell r="AS31">
            <v>0</v>
          </cell>
          <cell r="AU31">
            <v>0</v>
          </cell>
        </row>
        <row r="32">
          <cell r="F32">
            <v>3</v>
          </cell>
          <cell r="T32">
            <v>0</v>
          </cell>
          <cell r="W32">
            <v>44230</v>
          </cell>
          <cell r="Y32">
            <v>3.3333333333333335E-3</v>
          </cell>
          <cell r="AE32">
            <v>1</v>
          </cell>
          <cell r="AH32">
            <v>0.33</v>
          </cell>
          <cell r="AJ32">
            <v>0.44333333333333336</v>
          </cell>
          <cell r="AP32">
            <v>0</v>
          </cell>
          <cell r="AS32">
            <v>0</v>
          </cell>
          <cell r="AU32">
            <v>0</v>
          </cell>
        </row>
        <row r="33">
          <cell r="F33">
            <v>3</v>
          </cell>
          <cell r="T33">
            <v>0</v>
          </cell>
          <cell r="W33">
            <v>44230</v>
          </cell>
          <cell r="Y33">
            <v>3.3333333333333335E-3</v>
          </cell>
          <cell r="AE33">
            <v>1</v>
          </cell>
          <cell r="AH33">
            <v>0.33</v>
          </cell>
          <cell r="AJ33">
            <v>0.44333333333333336</v>
          </cell>
          <cell r="AP33">
            <v>0</v>
          </cell>
          <cell r="AS33">
            <v>0</v>
          </cell>
          <cell r="AU3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Estratégico"/>
      <sheetName val="Pesos"/>
      <sheetName val="Unida. Pedag. Licenciatu"/>
      <sheetName val="Plan. Forma. Desarro. Profesora"/>
      <sheetName val="Programa FISH"/>
      <sheetName val="Progama. Bilinguis"/>
      <sheetName val="Activida. Físic. Format"/>
      <sheetName val="Bibliotec. CRAI"/>
      <sheetName val="Fortalecimie. DARCA"/>
      <sheetName val="Articulaci. Regionalización"/>
      <sheetName val="Plan Egresados"/>
      <sheetName val="Programa. Discapacid"/>
      <sheetName val="Procedim. Posgrados"/>
      <sheetName val="Fortalecimien. Gesti. Calidad"/>
      <sheetName val="Programa. Pre-Posg. Acred"/>
      <sheetName val="Implementa. EC&amp;TI"/>
      <sheetName val="Progra. Excelen. Investigaci"/>
      <sheetName val="Fortale. Gesti. Innov. Transfe"/>
      <sheetName val="Reconoc. Interacc. Social. Paz"/>
      <sheetName val="Consolida. Agenda. Cultura"/>
      <sheetName val="Implemen. Espac. Libr. Esparci"/>
      <sheetName val="Deporte. Recreacion"/>
      <sheetName val="Atenc. Salu. Promo. Prevenci"/>
      <sheetName val="Fortalecim. Transpo. Universicl"/>
      <sheetName val="Fortale. Gesti. Ambienta"/>
      <sheetName val="Implementa. Model. Permanen. Gr"/>
      <sheetName val="Generac. Proces. Formati"/>
      <sheetName val="Fortaleci. Orques. Sinfoni"/>
      <sheetName val="Redise. Plant. Personal"/>
      <sheetName val="Modern. Platafor. Tecnológ"/>
      <sheetName val="Consolid. Sistem. Informaci"/>
      <sheetName val="Moderni. Data. Center"/>
      <sheetName val="Marcacio. Bienes. Muebles"/>
      <sheetName val="Elaboracio. Diseño. Estudios"/>
      <sheetName val="Desarro. Contrucc. Nuevas"/>
      <sheetName val="Adquisi. Mobilia. Equip. Especi"/>
      <sheetName val="Realiza. Adecua. Acabad. Arquit"/>
      <sheetName val="Generac. Espac. Mobili. Parquea"/>
      <sheetName val="Desarro. Consult. Relacio. proy"/>
      <sheetName val="Grand. Interven. Gesti. Recurso"/>
      <sheetName val="Racional. Tramit. Institucio"/>
      <sheetName val="Plan. Actualiza. Document"/>
      <sheetName val="Plan. Sostenibili. Larg. Plazo"/>
    </sheetNames>
    <sheetDataSet>
      <sheetData sheetId="0">
        <row r="6">
          <cell r="AM6">
            <v>0</v>
          </cell>
        </row>
        <row r="11">
          <cell r="AM11">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ón Estratégico"/>
      <sheetName val="Pesos"/>
      <sheetName val="Unida. Pedag. Licenciatu"/>
      <sheetName val="Plan. Forma. Desarro. Profesora"/>
      <sheetName val="Programa FISH"/>
      <sheetName val="Progama. Bilinguis"/>
      <sheetName val="Activida. Físic. Format"/>
      <sheetName val="Bibliotec. CRAI"/>
      <sheetName val="Fortalecimie. DARCA"/>
      <sheetName val="Articulaci. Regionalización"/>
      <sheetName val="Plan Egresados"/>
      <sheetName val="Programa. Discapacid"/>
      <sheetName val="Procedim. Posgrados"/>
      <sheetName val="Fortalecimien. Gesti. Calidad"/>
      <sheetName val="Programa. Pre-Posg. Acred"/>
      <sheetName val="Implementa. EC&amp;TI"/>
      <sheetName val="Progra. Excelen. Investigaci"/>
      <sheetName val="Fortale. Gesti. Innov. Transfe"/>
      <sheetName val="Reconoc. Interacc. Social. Paz"/>
      <sheetName val="Consolida. Agenda. Cultura"/>
      <sheetName val="Implemen. Espac. Libr. Esparci"/>
      <sheetName val="Deporte. Recreacion"/>
      <sheetName val="Atenc. Salu. Promo. Prevenci"/>
      <sheetName val="Fortalecim. Transpo. Universicl"/>
      <sheetName val="Fortale. Gesti. Ambienta"/>
      <sheetName val="Implementa. Model. Permanen. Gr"/>
      <sheetName val="Generac. Proces. Formati"/>
      <sheetName val="Fortaleci. Orques. Sinfoni"/>
      <sheetName val="Redise. Plant. Personal"/>
      <sheetName val="Modern. Platafor. Tecnológ"/>
      <sheetName val="Consolid. Sistem. Informaci"/>
      <sheetName val="Moderni. Data. Center"/>
      <sheetName val="Marcacio. Bienes. Muebles"/>
      <sheetName val="Elaboracio. Diseño. Estudios"/>
      <sheetName val="Desarro. Contrucc. Nuevas"/>
      <sheetName val="Adquisi. Mobilia. Equip. Especi"/>
      <sheetName val="Realiza. Adecua. Acabad. Arquit"/>
      <sheetName val="Generac. Espac. Mobili. Parquea"/>
      <sheetName val="Desarro. Consult. Relacio. proy"/>
      <sheetName val="Grand. Interven. Gesti. Recurso"/>
      <sheetName val="Racional. Tramit. Institucio"/>
      <sheetName val="Plan. Actualiza. Document"/>
      <sheetName val="Plan. Sostenibili. Larg. Plazo"/>
    </sheetNames>
    <sheetDataSet>
      <sheetData sheetId="0">
        <row r="6">
          <cell r="AR6">
            <v>0</v>
          </cell>
          <cell r="AW6">
            <v>0</v>
          </cell>
        </row>
        <row r="11">
          <cell r="AM11">
            <v>0</v>
          </cell>
          <cell r="AR11">
            <v>0</v>
          </cell>
          <cell r="AW11">
            <v>0</v>
          </cell>
        </row>
        <row r="12">
          <cell r="AR12">
            <v>0</v>
          </cell>
          <cell r="AW12">
            <v>0</v>
          </cell>
        </row>
        <row r="14">
          <cell r="AM14">
            <v>0</v>
          </cell>
          <cell r="AR14">
            <v>0</v>
          </cell>
          <cell r="AW14">
            <v>0</v>
          </cell>
        </row>
        <row r="17">
          <cell r="AM17">
            <v>0</v>
          </cell>
          <cell r="AR17">
            <v>0</v>
          </cell>
          <cell r="AW17">
            <v>0</v>
          </cell>
        </row>
        <row r="20">
          <cell r="AM20">
            <v>0</v>
          </cell>
          <cell r="AR20">
            <v>0</v>
          </cell>
          <cell r="AW20">
            <v>0</v>
          </cell>
        </row>
        <row r="24">
          <cell r="AM24">
            <v>0</v>
          </cell>
          <cell r="AR24">
            <v>0</v>
          </cell>
          <cell r="AW24">
            <v>0</v>
          </cell>
        </row>
        <row r="28">
          <cell r="AM28">
            <v>0</v>
          </cell>
          <cell r="AR28">
            <v>0</v>
          </cell>
          <cell r="AW28">
            <v>0</v>
          </cell>
        </row>
        <row r="29">
          <cell r="AM29">
            <v>0</v>
          </cell>
          <cell r="AR29">
            <v>0</v>
          </cell>
          <cell r="AW29">
            <v>0</v>
          </cell>
        </row>
        <row r="34">
          <cell r="AM34">
            <v>0</v>
          </cell>
          <cell r="AR34">
            <v>0</v>
          </cell>
          <cell r="AW34">
            <v>0</v>
          </cell>
        </row>
        <row r="38">
          <cell r="AM38">
            <v>0</v>
          </cell>
          <cell r="AR38">
            <v>0</v>
          </cell>
          <cell r="AW38">
            <v>0</v>
          </cell>
        </row>
        <row r="41">
          <cell r="AM41">
            <v>0</v>
          </cell>
          <cell r="AR41">
            <v>0</v>
          </cell>
          <cell r="AW41">
            <v>0</v>
          </cell>
        </row>
        <row r="48">
          <cell r="AM48">
            <v>0</v>
          </cell>
          <cell r="AR48">
            <v>0</v>
          </cell>
          <cell r="AW48">
            <v>0</v>
          </cell>
        </row>
        <row r="51">
          <cell r="AM51">
            <v>0</v>
          </cell>
          <cell r="AR51">
            <v>0</v>
          </cell>
          <cell r="AW51">
            <v>0</v>
          </cell>
        </row>
        <row r="54">
          <cell r="AM54">
            <v>0</v>
          </cell>
          <cell r="AR54">
            <v>0</v>
          </cell>
          <cell r="AW54">
            <v>0</v>
          </cell>
        </row>
        <row r="56">
          <cell r="AM56">
            <v>0</v>
          </cell>
          <cell r="AR56">
            <v>0</v>
          </cell>
          <cell r="AW56">
            <v>0</v>
          </cell>
        </row>
        <row r="59">
          <cell r="AM59">
            <v>0</v>
          </cell>
          <cell r="AR59">
            <v>0</v>
          </cell>
          <cell r="AW59">
            <v>0</v>
          </cell>
        </row>
        <row r="62">
          <cell r="AM62">
            <v>0</v>
          </cell>
          <cell r="AR62">
            <v>0</v>
          </cell>
          <cell r="AW62">
            <v>0</v>
          </cell>
        </row>
        <row r="66">
          <cell r="AM66">
            <v>0</v>
          </cell>
          <cell r="AR66">
            <v>0</v>
          </cell>
          <cell r="AW66">
            <v>0</v>
          </cell>
        </row>
        <row r="70">
          <cell r="AM70">
            <v>0</v>
          </cell>
          <cell r="AR70">
            <v>0</v>
          </cell>
          <cell r="AW70">
            <v>0</v>
          </cell>
        </row>
        <row r="73">
          <cell r="AM73">
            <v>0</v>
          </cell>
          <cell r="AR73">
            <v>0</v>
          </cell>
          <cell r="AW73">
            <v>0</v>
          </cell>
        </row>
        <row r="74">
          <cell r="AM74">
            <v>0</v>
          </cell>
          <cell r="AR74">
            <v>0</v>
          </cell>
          <cell r="AW74">
            <v>0</v>
          </cell>
        </row>
        <row r="77">
          <cell r="AM77">
            <v>0</v>
          </cell>
          <cell r="AR77">
            <v>0</v>
          </cell>
          <cell r="AW77">
            <v>0</v>
          </cell>
        </row>
        <row r="79">
          <cell r="AM79">
            <v>0</v>
          </cell>
          <cell r="AR79">
            <v>0</v>
          </cell>
          <cell r="AW79">
            <v>0</v>
          </cell>
        </row>
        <row r="85">
          <cell r="AM85">
            <v>0</v>
          </cell>
          <cell r="AR85">
            <v>0</v>
          </cell>
          <cell r="AW85">
            <v>0</v>
          </cell>
        </row>
        <row r="88">
          <cell r="AM88">
            <v>0</v>
          </cell>
          <cell r="AR88">
            <v>0</v>
          </cell>
          <cell r="AW88">
            <v>0</v>
          </cell>
        </row>
        <row r="89">
          <cell r="AM89">
            <v>0</v>
          </cell>
          <cell r="AR89">
            <v>0</v>
          </cell>
          <cell r="AW89">
            <v>0</v>
          </cell>
        </row>
        <row r="92">
          <cell r="AM92">
            <v>0</v>
          </cell>
          <cell r="AR92">
            <v>0</v>
          </cell>
          <cell r="AW92">
            <v>0</v>
          </cell>
        </row>
        <row r="95">
          <cell r="AM95">
            <v>0</v>
          </cell>
          <cell r="AR95">
            <v>0</v>
          </cell>
          <cell r="AW95">
            <v>0</v>
          </cell>
        </row>
        <row r="97">
          <cell r="AM97">
            <v>0</v>
          </cell>
          <cell r="AR97">
            <v>0</v>
          </cell>
          <cell r="AW97">
            <v>0</v>
          </cell>
        </row>
        <row r="98">
          <cell r="AM98">
            <v>0</v>
          </cell>
          <cell r="AR98">
            <v>0</v>
          </cell>
          <cell r="AW98">
            <v>0</v>
          </cell>
        </row>
        <row r="99">
          <cell r="AM99">
            <v>0</v>
          </cell>
          <cell r="AR99">
            <v>0</v>
          </cell>
          <cell r="AW99">
            <v>0</v>
          </cell>
        </row>
        <row r="100">
          <cell r="AM100">
            <v>0</v>
          </cell>
          <cell r="AR100">
            <v>0</v>
          </cell>
          <cell r="AW100">
            <v>0</v>
          </cell>
        </row>
        <row r="101">
          <cell r="AM101">
            <v>0</v>
          </cell>
          <cell r="AR101">
            <v>0</v>
          </cell>
          <cell r="AW101">
            <v>0</v>
          </cell>
        </row>
        <row r="102">
          <cell r="AM102">
            <v>0</v>
          </cell>
          <cell r="AR102">
            <v>0</v>
          </cell>
          <cell r="AW102">
            <v>0</v>
          </cell>
        </row>
        <row r="103">
          <cell r="AM103">
            <v>0</v>
          </cell>
          <cell r="AR103">
            <v>0</v>
          </cell>
          <cell r="AW103">
            <v>0</v>
          </cell>
        </row>
        <row r="104">
          <cell r="AM104">
            <v>0</v>
          </cell>
          <cell r="AR104">
            <v>0</v>
          </cell>
          <cell r="AW104">
            <v>0</v>
          </cell>
        </row>
        <row r="105">
          <cell r="AM105">
            <v>0</v>
          </cell>
          <cell r="AR105">
            <v>0</v>
          </cell>
          <cell r="AW105">
            <v>0</v>
          </cell>
        </row>
        <row r="106">
          <cell r="AM106">
            <v>0</v>
          </cell>
          <cell r="AR106">
            <v>0</v>
          </cell>
          <cell r="AW106">
            <v>0</v>
          </cell>
        </row>
        <row r="107">
          <cell r="AM107">
            <v>0</v>
          </cell>
          <cell r="AR107">
            <v>0</v>
          </cell>
          <cell r="AW107">
            <v>0</v>
          </cell>
        </row>
        <row r="110">
          <cell r="AM110">
            <v>0</v>
          </cell>
          <cell r="AR110">
            <v>0</v>
          </cell>
          <cell r="AW110">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035"/>
  <sheetViews>
    <sheetView showGridLines="0" topLeftCell="B1" zoomScale="60" zoomScaleNormal="60" workbookViewId="0">
      <selection activeCell="B2" sqref="B2:AY2"/>
    </sheetView>
  </sheetViews>
  <sheetFormatPr baseColWidth="10" defaultColWidth="22.140625" defaultRowHeight="15.6" customHeight="1" zeroHeight="1"/>
  <cols>
    <col min="1" max="1" width="11.85546875" style="1" customWidth="1"/>
    <col min="2" max="2" width="33.42578125" style="1" customWidth="1"/>
    <col min="3" max="3" width="36.28515625" style="1" customWidth="1"/>
    <col min="4" max="4" width="35.5703125" style="1" customWidth="1"/>
    <col min="5" max="5" width="34.5703125" style="1" customWidth="1"/>
    <col min="6" max="6" width="5.28515625" style="1" bestFit="1" customWidth="1"/>
    <col min="7" max="7" width="3.5703125" style="1" customWidth="1"/>
    <col min="8" max="17" width="4.140625" style="1" customWidth="1"/>
    <col min="18" max="18" width="97.42578125" style="1" customWidth="1"/>
    <col min="19" max="19" width="67.5703125" style="1" customWidth="1"/>
    <col min="20" max="20" width="81.140625" style="1" customWidth="1"/>
    <col min="21" max="21" width="71.140625" style="1" customWidth="1"/>
    <col min="22" max="22" width="52.5703125" style="1" customWidth="1"/>
    <col min="23" max="23" width="51.42578125" style="1" customWidth="1"/>
    <col min="24" max="24" width="22.140625" style="1"/>
    <col min="25" max="25" width="49.7109375" style="1" customWidth="1"/>
    <col min="26" max="26" width="52.7109375" style="1" customWidth="1"/>
    <col min="27" max="27" width="54.5703125" style="1" customWidth="1"/>
    <col min="28" max="28" width="46.5703125" style="1" customWidth="1"/>
    <col min="29" max="29" width="50.28515625" style="1" customWidth="1"/>
    <col min="30" max="30" width="22.140625" style="1"/>
    <col min="31" max="31" width="22.140625" style="2"/>
    <col min="32" max="32" width="26.28515625" style="2" customWidth="1"/>
    <col min="33" max="33" width="20" style="1" customWidth="1"/>
    <col min="34" max="34" width="15.42578125" style="1" customWidth="1"/>
    <col min="35" max="36" width="7.42578125" style="1" customWidth="1"/>
    <col min="37" max="37" width="10.5703125" style="1" customWidth="1"/>
    <col min="38" max="43" width="7.42578125" style="1" customWidth="1"/>
    <col min="44" max="49" width="7.140625" style="1" customWidth="1"/>
    <col min="50" max="50" width="22.140625" style="3" customWidth="1"/>
    <col min="51" max="16384" width="22.140625" style="1"/>
  </cols>
  <sheetData>
    <row r="1" spans="1:51" ht="56.1" customHeight="1" thickBot="1"/>
    <row r="2" spans="1:51" ht="186.6" customHeight="1" thickBot="1">
      <c r="B2" s="728" t="s">
        <v>148</v>
      </c>
      <c r="C2" s="729"/>
      <c r="D2" s="729"/>
      <c r="E2" s="729"/>
      <c r="F2" s="729"/>
      <c r="G2" s="729"/>
      <c r="H2" s="729"/>
      <c r="I2" s="729"/>
      <c r="J2" s="729"/>
      <c r="K2" s="729"/>
      <c r="L2" s="729"/>
      <c r="M2" s="729"/>
      <c r="N2" s="729"/>
      <c r="O2" s="729"/>
      <c r="P2" s="729"/>
      <c r="Q2" s="729"/>
      <c r="R2" s="729"/>
      <c r="S2" s="729"/>
      <c r="T2" s="729"/>
      <c r="U2" s="729"/>
      <c r="V2" s="729"/>
      <c r="W2" s="729"/>
      <c r="X2" s="729"/>
      <c r="Y2" s="729"/>
      <c r="Z2" s="729"/>
      <c r="AA2" s="729"/>
      <c r="AB2" s="729"/>
      <c r="AC2" s="729"/>
      <c r="AD2" s="729"/>
      <c r="AE2" s="729"/>
      <c r="AF2" s="729"/>
      <c r="AG2" s="729"/>
      <c r="AH2" s="729"/>
      <c r="AI2" s="729"/>
      <c r="AJ2" s="729"/>
      <c r="AK2" s="729"/>
      <c r="AL2" s="729"/>
      <c r="AM2" s="729"/>
      <c r="AN2" s="729"/>
      <c r="AO2" s="729"/>
      <c r="AP2" s="729"/>
      <c r="AQ2" s="729"/>
      <c r="AR2" s="729"/>
      <c r="AS2" s="729"/>
      <c r="AT2" s="729"/>
      <c r="AU2" s="729"/>
      <c r="AV2" s="729"/>
      <c r="AW2" s="729"/>
      <c r="AX2" s="729"/>
      <c r="AY2" s="730"/>
    </row>
    <row r="3" spans="1:51" s="99" customFormat="1" ht="60.75" customHeight="1" thickBot="1">
      <c r="B3" s="728" t="s">
        <v>155</v>
      </c>
      <c r="C3" s="729"/>
      <c r="D3" s="729"/>
      <c r="E3" s="729"/>
      <c r="F3" s="729"/>
      <c r="G3" s="729"/>
      <c r="H3" s="729"/>
      <c r="I3" s="729"/>
      <c r="J3" s="729"/>
      <c r="K3" s="729"/>
      <c r="L3" s="729"/>
      <c r="M3" s="729"/>
      <c r="N3" s="729"/>
      <c r="O3" s="729"/>
      <c r="P3" s="729"/>
      <c r="Q3" s="729"/>
      <c r="R3" s="729"/>
      <c r="S3" s="729"/>
      <c r="T3" s="729"/>
      <c r="U3" s="729"/>
      <c r="V3" s="729"/>
      <c r="W3" s="729"/>
      <c r="X3" s="729"/>
      <c r="Y3" s="729"/>
      <c r="Z3" s="729"/>
      <c r="AA3" s="729"/>
      <c r="AB3" s="729"/>
      <c r="AC3" s="729"/>
      <c r="AD3" s="729"/>
      <c r="AE3" s="729"/>
      <c r="AF3" s="729"/>
      <c r="AG3" s="729"/>
      <c r="AH3" s="729"/>
      <c r="AI3" s="729"/>
      <c r="AJ3" s="729"/>
      <c r="AK3" s="729"/>
      <c r="AL3" s="729"/>
      <c r="AM3" s="729"/>
      <c r="AN3" s="729"/>
      <c r="AO3" s="729"/>
      <c r="AP3" s="729"/>
      <c r="AQ3" s="729"/>
      <c r="AR3" s="729"/>
      <c r="AS3" s="729"/>
      <c r="AT3" s="729"/>
      <c r="AU3" s="729"/>
      <c r="AV3" s="729"/>
      <c r="AW3" s="729"/>
      <c r="AX3" s="729"/>
      <c r="AY3" s="730"/>
    </row>
    <row r="4" spans="1:51" ht="36.6" customHeight="1" thickBot="1">
      <c r="B4" s="712" t="s">
        <v>146</v>
      </c>
      <c r="C4" s="713"/>
      <c r="D4" s="713"/>
      <c r="E4" s="713"/>
      <c r="F4" s="713"/>
      <c r="G4" s="713"/>
      <c r="H4" s="713"/>
      <c r="I4" s="713"/>
      <c r="J4" s="713"/>
      <c r="K4" s="713"/>
      <c r="L4" s="713"/>
      <c r="M4" s="713"/>
      <c r="N4" s="713"/>
      <c r="O4" s="713"/>
      <c r="P4" s="713"/>
      <c r="Q4" s="713"/>
      <c r="R4" s="713"/>
      <c r="S4" s="714"/>
      <c r="T4" s="722" t="s">
        <v>147</v>
      </c>
      <c r="U4" s="723"/>
      <c r="V4" s="723"/>
      <c r="W4" s="723"/>
      <c r="X4" s="723"/>
      <c r="Y4" s="723"/>
      <c r="Z4" s="723"/>
      <c r="AA4" s="724"/>
      <c r="AB4" s="725" t="s">
        <v>154</v>
      </c>
      <c r="AC4" s="726"/>
      <c r="AD4" s="726"/>
      <c r="AE4" s="726"/>
      <c r="AF4" s="726"/>
      <c r="AG4" s="726"/>
      <c r="AH4" s="726"/>
      <c r="AI4" s="726"/>
      <c r="AJ4" s="726"/>
      <c r="AK4" s="726"/>
      <c r="AL4" s="726"/>
      <c r="AM4" s="726"/>
      <c r="AN4" s="726"/>
      <c r="AO4" s="726"/>
      <c r="AP4" s="726"/>
      <c r="AQ4" s="726"/>
      <c r="AR4" s="726"/>
      <c r="AS4" s="726"/>
      <c r="AT4" s="726"/>
      <c r="AU4" s="726"/>
      <c r="AV4" s="726"/>
      <c r="AW4" s="726"/>
      <c r="AX4" s="726"/>
      <c r="AY4" s="727"/>
    </row>
    <row r="5" spans="1:51" ht="36.6" customHeight="1" thickTop="1" thickBot="1">
      <c r="B5" s="676" t="s">
        <v>0</v>
      </c>
      <c r="C5" s="677"/>
      <c r="D5" s="677"/>
      <c r="E5" s="677"/>
      <c r="F5" s="677"/>
      <c r="G5" s="677"/>
      <c r="H5" s="677"/>
      <c r="I5" s="677"/>
      <c r="J5" s="677"/>
      <c r="K5" s="677"/>
      <c r="L5" s="677"/>
      <c r="M5" s="677"/>
      <c r="N5" s="677"/>
      <c r="O5" s="677"/>
      <c r="P5" s="677"/>
      <c r="Q5" s="677"/>
      <c r="R5" s="677"/>
      <c r="S5" s="677"/>
      <c r="T5" s="677"/>
      <c r="U5" s="677"/>
      <c r="V5" s="677"/>
      <c r="W5" s="677"/>
      <c r="X5" s="677"/>
      <c r="Y5" s="677"/>
      <c r="Z5" s="677"/>
      <c r="AA5" s="677"/>
      <c r="AB5" s="677"/>
      <c r="AC5" s="677"/>
      <c r="AD5" s="677"/>
      <c r="AE5" s="677"/>
      <c r="AF5" s="677"/>
      <c r="AG5" s="677"/>
      <c r="AH5" s="678"/>
      <c r="AI5" s="679" t="s">
        <v>1</v>
      </c>
      <c r="AJ5" s="680"/>
      <c r="AK5" s="680"/>
      <c r="AL5" s="680"/>
      <c r="AM5" s="680"/>
      <c r="AN5" s="680"/>
      <c r="AO5" s="680"/>
      <c r="AP5" s="680"/>
      <c r="AQ5" s="680"/>
      <c r="AR5" s="680"/>
      <c r="AS5" s="680"/>
      <c r="AT5" s="681"/>
      <c r="AU5" s="681"/>
      <c r="AV5" s="681"/>
      <c r="AW5" s="681"/>
      <c r="AX5" s="682" t="s">
        <v>2</v>
      </c>
      <c r="AY5" s="685" t="s">
        <v>3</v>
      </c>
    </row>
    <row r="6" spans="1:51" s="101" customFormat="1" ht="54.95" customHeight="1" thickTop="1" thickBot="1">
      <c r="B6" s="688" t="s">
        <v>4</v>
      </c>
      <c r="C6" s="690" t="s">
        <v>5</v>
      </c>
      <c r="D6" s="690" t="s">
        <v>6</v>
      </c>
      <c r="E6" s="692" t="s">
        <v>7</v>
      </c>
      <c r="F6" s="693" t="s">
        <v>8</v>
      </c>
      <c r="G6" s="694"/>
      <c r="H6" s="694"/>
      <c r="I6" s="694"/>
      <c r="J6" s="694"/>
      <c r="K6" s="694"/>
      <c r="L6" s="694"/>
      <c r="M6" s="694"/>
      <c r="N6" s="694"/>
      <c r="O6" s="694"/>
      <c r="P6" s="694"/>
      <c r="Q6" s="694"/>
      <c r="R6" s="702" t="s">
        <v>9</v>
      </c>
      <c r="S6" s="702" t="s">
        <v>10</v>
      </c>
      <c r="T6" s="702" t="s">
        <v>11</v>
      </c>
      <c r="U6" s="702" t="s">
        <v>12</v>
      </c>
      <c r="V6" s="692" t="s">
        <v>13</v>
      </c>
      <c r="W6" s="697" t="s">
        <v>14</v>
      </c>
      <c r="X6" s="690" t="s">
        <v>15</v>
      </c>
      <c r="Y6" s="697" t="s">
        <v>16</v>
      </c>
      <c r="Z6" s="692" t="s">
        <v>17</v>
      </c>
      <c r="AA6" s="697" t="s">
        <v>18</v>
      </c>
      <c r="AB6" s="690" t="s">
        <v>19</v>
      </c>
      <c r="AC6" s="697" t="s">
        <v>20</v>
      </c>
      <c r="AD6" s="702" t="s">
        <v>15</v>
      </c>
      <c r="AE6" s="690" t="s">
        <v>21</v>
      </c>
      <c r="AF6" s="690" t="s">
        <v>149</v>
      </c>
      <c r="AG6" s="696" t="s">
        <v>22</v>
      </c>
      <c r="AH6" s="694"/>
      <c r="AI6" s="693" t="s">
        <v>23</v>
      </c>
      <c r="AJ6" s="709"/>
      <c r="AK6" s="709"/>
      <c r="AL6" s="709"/>
      <c r="AM6" s="733"/>
      <c r="AN6" s="693" t="s">
        <v>24</v>
      </c>
      <c r="AO6" s="709"/>
      <c r="AP6" s="709"/>
      <c r="AQ6" s="709"/>
      <c r="AR6" s="710"/>
      <c r="AS6" s="693">
        <v>2022</v>
      </c>
      <c r="AT6" s="709"/>
      <c r="AU6" s="709"/>
      <c r="AV6" s="709"/>
      <c r="AW6" s="694"/>
      <c r="AX6" s="683"/>
      <c r="AY6" s="686"/>
    </row>
    <row r="7" spans="1:51" s="101" customFormat="1" ht="48.75" customHeight="1" thickTop="1" thickBot="1">
      <c r="B7" s="689"/>
      <c r="C7" s="691"/>
      <c r="D7" s="691"/>
      <c r="E7" s="691"/>
      <c r="F7" s="4">
        <v>1</v>
      </c>
      <c r="G7" s="5">
        <v>2</v>
      </c>
      <c r="H7" s="5">
        <v>3</v>
      </c>
      <c r="I7" s="5">
        <v>4</v>
      </c>
      <c r="J7" s="6">
        <v>5</v>
      </c>
      <c r="K7" s="7">
        <v>6</v>
      </c>
      <c r="L7" s="5">
        <v>7</v>
      </c>
      <c r="M7" s="7">
        <v>8</v>
      </c>
      <c r="N7" s="5">
        <v>9</v>
      </c>
      <c r="O7" s="8">
        <v>10</v>
      </c>
      <c r="P7" s="4">
        <v>11</v>
      </c>
      <c r="Q7" s="7">
        <v>12</v>
      </c>
      <c r="R7" s="703"/>
      <c r="S7" s="703"/>
      <c r="T7" s="703"/>
      <c r="U7" s="703"/>
      <c r="V7" s="691"/>
      <c r="W7" s="698"/>
      <c r="X7" s="695"/>
      <c r="Y7" s="698"/>
      <c r="Z7" s="691"/>
      <c r="AA7" s="699"/>
      <c r="AB7" s="695"/>
      <c r="AC7" s="699"/>
      <c r="AD7" s="703"/>
      <c r="AE7" s="708"/>
      <c r="AF7" s="695"/>
      <c r="AG7" s="5" t="s">
        <v>25</v>
      </c>
      <c r="AH7" s="104" t="s">
        <v>26</v>
      </c>
      <c r="AI7" s="105" t="s">
        <v>27</v>
      </c>
      <c r="AJ7" s="105" t="s">
        <v>28</v>
      </c>
      <c r="AK7" s="105" t="s">
        <v>29</v>
      </c>
      <c r="AL7" s="731" t="s">
        <v>30</v>
      </c>
      <c r="AM7" s="732"/>
      <c r="AN7" s="105" t="s">
        <v>27</v>
      </c>
      <c r="AO7" s="105" t="s">
        <v>28</v>
      </c>
      <c r="AP7" s="105" t="s">
        <v>29</v>
      </c>
      <c r="AQ7" s="731" t="s">
        <v>30</v>
      </c>
      <c r="AR7" s="732"/>
      <c r="AS7" s="105" t="s">
        <v>27</v>
      </c>
      <c r="AT7" s="105" t="s">
        <v>28</v>
      </c>
      <c r="AU7" s="105" t="s">
        <v>29</v>
      </c>
      <c r="AV7" s="731" t="s">
        <v>30</v>
      </c>
      <c r="AW7" s="732"/>
      <c r="AX7" s="684"/>
      <c r="AY7" s="687"/>
    </row>
    <row r="8" spans="1:51" ht="78.599999999999994" customHeight="1" thickBot="1">
      <c r="A8" s="24"/>
      <c r="B8" s="742"/>
      <c r="C8" s="744"/>
      <c r="D8" s="700"/>
      <c r="E8" s="700"/>
      <c r="F8" s="700"/>
      <c r="G8" s="700"/>
      <c r="H8" s="700"/>
      <c r="I8" s="700"/>
      <c r="J8" s="700"/>
      <c r="K8" s="700"/>
      <c r="L8" s="700"/>
      <c r="M8" s="700"/>
      <c r="N8" s="700"/>
      <c r="O8" s="700"/>
      <c r="P8" s="700"/>
      <c r="Q8" s="700"/>
      <c r="R8" s="704"/>
      <c r="S8" s="704"/>
      <c r="T8" s="700"/>
      <c r="U8" s="700"/>
      <c r="V8" s="700"/>
      <c r="W8" s="704"/>
      <c r="X8" s="704"/>
      <c r="Y8" s="707"/>
      <c r="Z8" s="700"/>
      <c r="AA8" s="700"/>
      <c r="AB8" s="25"/>
      <c r="AC8" s="25"/>
      <c r="AD8" s="25"/>
      <c r="AE8" s="25"/>
      <c r="AF8" s="26"/>
      <c r="AG8" s="700"/>
      <c r="AH8" s="740"/>
      <c r="AI8" s="27">
        <v>0</v>
      </c>
      <c r="AJ8" s="28">
        <v>0</v>
      </c>
      <c r="AK8" s="28">
        <f>+AI8+AJ8</f>
        <v>0</v>
      </c>
      <c r="AL8" s="734">
        <f>AVERAGE(AK8:AK12)</f>
        <v>0</v>
      </c>
      <c r="AM8" s="29">
        <f>+AL8</f>
        <v>0</v>
      </c>
      <c r="AN8" s="27"/>
      <c r="AO8" s="28"/>
      <c r="AP8" s="28">
        <f>+AN8+AO8</f>
        <v>0</v>
      </c>
      <c r="AQ8" s="734">
        <f>AVERAGE(AP8:AP12)</f>
        <v>0</v>
      </c>
      <c r="AR8" s="29">
        <f>+AQ8</f>
        <v>0</v>
      </c>
      <c r="AS8" s="27"/>
      <c r="AT8" s="28"/>
      <c r="AU8" s="28">
        <f>+AS8+AT8</f>
        <v>0</v>
      </c>
      <c r="AV8" s="734">
        <f>AVERAGE(AU8:AU12)</f>
        <v>0</v>
      </c>
      <c r="AW8" s="29">
        <f>+AV8</f>
        <v>0</v>
      </c>
      <c r="AX8" s="43">
        <f>+AF8+AK8+AP8+AU8</f>
        <v>0</v>
      </c>
      <c r="AY8" s="737"/>
    </row>
    <row r="9" spans="1:51" ht="90" customHeight="1">
      <c r="A9" s="24"/>
      <c r="B9" s="743"/>
      <c r="C9" s="745"/>
      <c r="D9" s="701"/>
      <c r="E9" s="701"/>
      <c r="F9" s="701"/>
      <c r="G9" s="701"/>
      <c r="H9" s="701"/>
      <c r="I9" s="701"/>
      <c r="J9" s="701"/>
      <c r="K9" s="701"/>
      <c r="L9" s="701"/>
      <c r="M9" s="701"/>
      <c r="N9" s="701"/>
      <c r="O9" s="701"/>
      <c r="P9" s="701"/>
      <c r="Q9" s="701"/>
      <c r="R9" s="705"/>
      <c r="S9" s="705"/>
      <c r="T9" s="701"/>
      <c r="U9" s="701"/>
      <c r="V9" s="701"/>
      <c r="W9" s="705"/>
      <c r="X9" s="705"/>
      <c r="Y9" s="705"/>
      <c r="Z9" s="701"/>
      <c r="AA9" s="701"/>
      <c r="AB9" s="30"/>
      <c r="AC9" s="30"/>
      <c r="AD9" s="30"/>
      <c r="AE9" s="30"/>
      <c r="AF9" s="31"/>
      <c r="AG9" s="701"/>
      <c r="AH9" s="741"/>
      <c r="AI9" s="32"/>
      <c r="AJ9" s="33"/>
      <c r="AK9" s="33">
        <f t="shared" ref="AK9:AK12" si="0">+AI9+AJ9</f>
        <v>0</v>
      </c>
      <c r="AL9" s="735"/>
      <c r="AM9" s="40"/>
      <c r="AN9" s="32"/>
      <c r="AO9" s="33"/>
      <c r="AP9" s="33">
        <f t="shared" ref="AP9:AP12" si="1">+AN9+AO9</f>
        <v>0</v>
      </c>
      <c r="AQ9" s="735"/>
      <c r="AR9" s="40"/>
      <c r="AS9" s="32"/>
      <c r="AT9" s="33"/>
      <c r="AU9" s="33">
        <f t="shared" ref="AU9:AU12" si="2">+AS9+AT9</f>
        <v>0</v>
      </c>
      <c r="AV9" s="735"/>
      <c r="AW9" s="40"/>
      <c r="AX9" s="43">
        <f t="shared" ref="AX9:AX12" si="3">+AF9+AK9+AP9+AU9</f>
        <v>0</v>
      </c>
      <c r="AY9" s="738"/>
    </row>
    <row r="10" spans="1:51" ht="90" customHeight="1">
      <c r="A10" s="24"/>
      <c r="B10" s="743"/>
      <c r="C10" s="745"/>
      <c r="D10" s="701"/>
      <c r="E10" s="701"/>
      <c r="F10" s="701"/>
      <c r="G10" s="701"/>
      <c r="H10" s="701"/>
      <c r="I10" s="701"/>
      <c r="J10" s="701"/>
      <c r="K10" s="701"/>
      <c r="L10" s="701"/>
      <c r="M10" s="701"/>
      <c r="N10" s="701"/>
      <c r="O10" s="701"/>
      <c r="P10" s="701"/>
      <c r="Q10" s="701"/>
      <c r="R10" s="705"/>
      <c r="S10" s="705"/>
      <c r="T10" s="701"/>
      <c r="U10" s="701"/>
      <c r="V10" s="701"/>
      <c r="W10" s="705"/>
      <c r="X10" s="705"/>
      <c r="Y10" s="705"/>
      <c r="Z10" s="701"/>
      <c r="AA10" s="701"/>
      <c r="AB10" s="30"/>
      <c r="AC10" s="30"/>
      <c r="AD10" s="34"/>
      <c r="AE10" s="34"/>
      <c r="AF10" s="35"/>
      <c r="AG10" s="701"/>
      <c r="AH10" s="741"/>
      <c r="AI10" s="32"/>
      <c r="AJ10" s="33"/>
      <c r="AK10" s="33">
        <f t="shared" si="0"/>
        <v>0</v>
      </c>
      <c r="AL10" s="735"/>
      <c r="AM10" s="41"/>
      <c r="AN10" s="32"/>
      <c r="AO10" s="33"/>
      <c r="AP10" s="33">
        <f t="shared" si="1"/>
        <v>0</v>
      </c>
      <c r="AQ10" s="735"/>
      <c r="AR10" s="41"/>
      <c r="AS10" s="32"/>
      <c r="AT10" s="33"/>
      <c r="AU10" s="33">
        <f t="shared" si="2"/>
        <v>0</v>
      </c>
      <c r="AV10" s="735"/>
      <c r="AW10" s="41"/>
      <c r="AX10" s="43">
        <f t="shared" si="3"/>
        <v>0</v>
      </c>
      <c r="AY10" s="738"/>
    </row>
    <row r="11" spans="1:51" ht="99.75" customHeight="1">
      <c r="A11" s="24"/>
      <c r="B11" s="743"/>
      <c r="C11" s="745"/>
      <c r="D11" s="701"/>
      <c r="E11" s="701"/>
      <c r="F11" s="701"/>
      <c r="G11" s="701"/>
      <c r="H11" s="701"/>
      <c r="I11" s="701"/>
      <c r="J11" s="701"/>
      <c r="K11" s="701"/>
      <c r="L11" s="701"/>
      <c r="M11" s="701"/>
      <c r="N11" s="701"/>
      <c r="O11" s="701"/>
      <c r="P11" s="701"/>
      <c r="Q11" s="701"/>
      <c r="R11" s="705"/>
      <c r="S11" s="705"/>
      <c r="T11" s="701"/>
      <c r="U11" s="701"/>
      <c r="V11" s="701"/>
      <c r="W11" s="36"/>
      <c r="X11" s="705"/>
      <c r="Y11" s="705"/>
      <c r="Z11" s="701"/>
      <c r="AA11" s="701"/>
      <c r="AB11" s="30"/>
      <c r="AC11" s="30"/>
      <c r="AD11" s="30"/>
      <c r="AE11" s="30"/>
      <c r="AF11" s="35"/>
      <c r="AG11" s="701"/>
      <c r="AH11" s="741"/>
      <c r="AI11" s="32"/>
      <c r="AJ11" s="33"/>
      <c r="AK11" s="33">
        <f t="shared" si="0"/>
        <v>0</v>
      </c>
      <c r="AL11" s="735"/>
      <c r="AM11" s="41"/>
      <c r="AN11" s="32"/>
      <c r="AO11" s="33"/>
      <c r="AP11" s="33">
        <f t="shared" si="1"/>
        <v>0</v>
      </c>
      <c r="AQ11" s="735"/>
      <c r="AR11" s="41"/>
      <c r="AS11" s="32"/>
      <c r="AT11" s="33"/>
      <c r="AU11" s="33">
        <f t="shared" si="2"/>
        <v>0</v>
      </c>
      <c r="AV11" s="735"/>
      <c r="AW11" s="41"/>
      <c r="AX11" s="43">
        <f t="shared" si="3"/>
        <v>0</v>
      </c>
      <c r="AY11" s="738"/>
    </row>
    <row r="12" spans="1:51" ht="90" customHeight="1" thickBot="1">
      <c r="A12" s="24"/>
      <c r="B12" s="743"/>
      <c r="C12" s="745"/>
      <c r="D12" s="701"/>
      <c r="E12" s="701"/>
      <c r="F12" s="701"/>
      <c r="G12" s="701"/>
      <c r="H12" s="701"/>
      <c r="I12" s="701"/>
      <c r="J12" s="701"/>
      <c r="K12" s="701"/>
      <c r="L12" s="701"/>
      <c r="M12" s="701"/>
      <c r="N12" s="701"/>
      <c r="O12" s="701"/>
      <c r="P12" s="701"/>
      <c r="Q12" s="701"/>
      <c r="R12" s="706"/>
      <c r="S12" s="706"/>
      <c r="T12" s="701"/>
      <c r="U12" s="701"/>
      <c r="V12" s="701"/>
      <c r="W12" s="37"/>
      <c r="X12" s="706"/>
      <c r="Y12" s="706"/>
      <c r="Z12" s="701"/>
      <c r="AA12" s="701"/>
      <c r="AB12" s="30"/>
      <c r="AC12" s="30"/>
      <c r="AD12" s="30"/>
      <c r="AE12" s="30"/>
      <c r="AF12" s="31"/>
      <c r="AG12" s="701"/>
      <c r="AH12" s="741"/>
      <c r="AI12" s="38"/>
      <c r="AJ12" s="39"/>
      <c r="AK12" s="39">
        <f t="shared" si="0"/>
        <v>0</v>
      </c>
      <c r="AL12" s="736"/>
      <c r="AM12" s="42"/>
      <c r="AN12" s="38"/>
      <c r="AO12" s="39"/>
      <c r="AP12" s="39">
        <f t="shared" si="1"/>
        <v>0</v>
      </c>
      <c r="AQ12" s="736"/>
      <c r="AR12" s="42"/>
      <c r="AS12" s="38"/>
      <c r="AT12" s="39"/>
      <c r="AU12" s="39">
        <f t="shared" si="2"/>
        <v>0</v>
      </c>
      <c r="AV12" s="736"/>
      <c r="AW12" s="42"/>
      <c r="AX12" s="43">
        <f t="shared" si="3"/>
        <v>0</v>
      </c>
      <c r="AY12" s="739"/>
    </row>
    <row r="13" spans="1:51" ht="15.75" customHeight="1">
      <c r="B13" s="9"/>
      <c r="C13" s="10"/>
      <c r="D13" s="10"/>
      <c r="E13" s="11"/>
      <c r="F13" s="10"/>
      <c r="G13" s="12"/>
      <c r="H13" s="12"/>
      <c r="I13" s="12"/>
      <c r="J13" s="12"/>
      <c r="K13" s="12"/>
      <c r="L13" s="12"/>
      <c r="M13" s="12"/>
      <c r="N13" s="12"/>
      <c r="O13" s="12"/>
      <c r="P13" s="12"/>
      <c r="Q13" s="12"/>
      <c r="S13" s="12"/>
      <c r="T13" s="12"/>
      <c r="U13" s="12"/>
      <c r="V13" s="12"/>
      <c r="W13" s="12"/>
      <c r="X13" s="12"/>
      <c r="Y13" s="12"/>
      <c r="Z13" s="12"/>
      <c r="AA13" s="12"/>
      <c r="AB13" s="12"/>
      <c r="AC13" s="12"/>
      <c r="AD13" s="12"/>
      <c r="AE13" s="13"/>
      <c r="AF13" s="13"/>
      <c r="AG13" s="12"/>
      <c r="AH13" s="14"/>
      <c r="AI13" s="12"/>
      <c r="AJ13" s="12"/>
      <c r="AK13" s="12"/>
      <c r="AL13" s="12"/>
      <c r="AM13" s="12"/>
      <c r="AN13" s="12"/>
      <c r="AO13" s="12"/>
      <c r="AP13" s="12"/>
      <c r="AQ13" s="12"/>
      <c r="AR13" s="12"/>
      <c r="AY13" s="12"/>
    </row>
    <row r="14" spans="1:51" ht="15.75" customHeight="1">
      <c r="B14" s="711" t="s">
        <v>102</v>
      </c>
      <c r="C14" s="711"/>
      <c r="D14" s="711"/>
      <c r="E14" s="718"/>
      <c r="F14" s="719"/>
      <c r="G14" s="719"/>
      <c r="H14" s="719"/>
      <c r="I14" s="719"/>
      <c r="J14" s="719"/>
      <c r="K14" s="719"/>
      <c r="L14" s="719"/>
      <c r="M14" s="12"/>
      <c r="N14" s="12"/>
      <c r="O14" s="12"/>
      <c r="P14" s="12"/>
      <c r="Q14" s="12"/>
      <c r="S14" s="12"/>
      <c r="T14" s="12"/>
      <c r="U14" s="12"/>
      <c r="V14" s="12"/>
      <c r="W14" s="12"/>
      <c r="X14" s="12"/>
      <c r="Y14" s="12"/>
      <c r="Z14" s="12"/>
      <c r="AA14" s="12"/>
      <c r="AB14" s="12"/>
      <c r="AC14" s="12"/>
      <c r="AD14" s="12"/>
      <c r="AE14" s="13"/>
      <c r="AF14" s="13"/>
      <c r="AG14" s="12"/>
      <c r="AH14" s="14"/>
      <c r="AI14" s="12"/>
      <c r="AJ14" s="12"/>
      <c r="AK14" s="12"/>
      <c r="AL14" s="12"/>
      <c r="AM14" s="12"/>
      <c r="AN14" s="12"/>
      <c r="AO14" s="12"/>
      <c r="AP14" s="12"/>
      <c r="AQ14" s="12"/>
      <c r="AR14" s="12"/>
      <c r="AS14" s="12"/>
      <c r="AT14" s="12"/>
      <c r="AU14" s="12"/>
      <c r="AV14" s="12"/>
      <c r="AW14" s="12"/>
      <c r="AX14" s="15"/>
      <c r="AY14" s="12"/>
    </row>
    <row r="15" spans="1:51" ht="15.75" customHeight="1">
      <c r="B15" s="711" t="s">
        <v>103</v>
      </c>
      <c r="C15" s="711"/>
      <c r="D15" s="711"/>
      <c r="E15" s="720" t="s">
        <v>23</v>
      </c>
      <c r="F15" s="721"/>
      <c r="G15" s="721"/>
      <c r="H15" s="721"/>
      <c r="I15" s="721"/>
      <c r="J15" s="721"/>
      <c r="K15" s="721"/>
      <c r="L15" s="721"/>
      <c r="M15" s="721"/>
      <c r="N15" s="12"/>
      <c r="O15" s="12"/>
      <c r="P15" s="12"/>
      <c r="Q15" s="12"/>
      <c r="R15" s="1" t="s">
        <v>104</v>
      </c>
      <c r="S15" s="12"/>
      <c r="T15" s="12"/>
      <c r="U15" s="12"/>
      <c r="V15" s="12"/>
      <c r="W15" s="12"/>
      <c r="X15" s="12"/>
      <c r="Y15" s="12"/>
      <c r="Z15" s="12"/>
      <c r="AA15" s="12"/>
      <c r="AB15" s="12"/>
      <c r="AC15" s="12"/>
      <c r="AD15" s="12"/>
      <c r="AE15" s="13"/>
      <c r="AF15" s="13"/>
      <c r="AG15" s="12"/>
      <c r="AH15" s="14"/>
      <c r="AI15" s="12"/>
      <c r="AJ15" s="12"/>
      <c r="AK15" s="12"/>
      <c r="AL15" s="12"/>
      <c r="AM15" s="12"/>
      <c r="AN15" s="12"/>
      <c r="AO15" s="12"/>
      <c r="AP15" s="12"/>
      <c r="AQ15" s="12"/>
      <c r="AR15" s="12"/>
      <c r="AS15" s="12"/>
      <c r="AT15" s="12"/>
      <c r="AU15" s="12"/>
      <c r="AV15" s="12"/>
      <c r="AW15" s="12"/>
      <c r="AX15" s="15"/>
      <c r="AY15" s="12"/>
    </row>
    <row r="16" spans="1:51" ht="15.75" customHeight="1">
      <c r="B16" s="711" t="s">
        <v>105</v>
      </c>
      <c r="C16" s="711"/>
      <c r="D16" s="715"/>
      <c r="E16" s="716" t="s">
        <v>106</v>
      </c>
      <c r="F16" s="717"/>
      <c r="G16" s="717"/>
      <c r="H16" s="717"/>
      <c r="I16" s="717"/>
      <c r="J16" s="717"/>
      <c r="K16" s="717"/>
      <c r="L16" s="717"/>
      <c r="M16" s="717"/>
      <c r="N16" s="12"/>
      <c r="O16" s="12"/>
      <c r="P16" s="12"/>
      <c r="Q16" s="12"/>
      <c r="S16" s="12"/>
      <c r="T16" s="12"/>
      <c r="U16" s="12"/>
      <c r="V16" s="12"/>
      <c r="W16" s="12"/>
      <c r="X16" s="12"/>
      <c r="Y16" s="12"/>
      <c r="Z16" s="12"/>
      <c r="AA16" s="12"/>
      <c r="AB16" s="12"/>
      <c r="AC16" s="12"/>
      <c r="AD16" s="12"/>
      <c r="AE16" s="13"/>
      <c r="AF16" s="13"/>
      <c r="AG16" s="12"/>
      <c r="AH16" s="14"/>
      <c r="AI16" s="12"/>
      <c r="AJ16" s="12"/>
      <c r="AK16" s="12"/>
      <c r="AL16" s="12"/>
      <c r="AM16" s="12"/>
      <c r="AN16" s="12"/>
      <c r="AO16" s="12"/>
      <c r="AP16" s="12"/>
      <c r="AQ16" s="12"/>
      <c r="AR16" s="12"/>
      <c r="AS16" s="12"/>
      <c r="AT16" s="12"/>
      <c r="AU16" s="12"/>
      <c r="AV16" s="12"/>
      <c r="AW16" s="12"/>
      <c r="AX16" s="15"/>
      <c r="AY16" s="12"/>
    </row>
    <row r="17" spans="2:51" ht="15.75" customHeight="1">
      <c r="B17" s="711" t="s">
        <v>107</v>
      </c>
      <c r="C17" s="711"/>
      <c r="D17" s="715"/>
      <c r="E17" s="716" t="s">
        <v>108</v>
      </c>
      <c r="F17" s="717"/>
      <c r="G17" s="717"/>
      <c r="H17" s="717"/>
      <c r="I17" s="717"/>
      <c r="J17" s="717"/>
      <c r="K17" s="717"/>
      <c r="L17" s="717"/>
      <c r="M17" s="717"/>
      <c r="N17" s="12"/>
      <c r="O17" s="12"/>
      <c r="P17" s="12"/>
      <c r="Q17" s="12"/>
      <c r="S17" s="12"/>
      <c r="T17" s="12"/>
      <c r="U17" s="12"/>
      <c r="V17" s="12"/>
      <c r="W17" s="12"/>
      <c r="X17" s="12"/>
      <c r="Y17" s="12"/>
      <c r="Z17" s="12"/>
      <c r="AA17" s="12"/>
      <c r="AB17" s="12"/>
      <c r="AC17" s="12"/>
      <c r="AD17" s="12"/>
      <c r="AE17" s="13"/>
      <c r="AF17" s="13"/>
      <c r="AG17" s="12"/>
      <c r="AH17" s="14"/>
      <c r="AI17" s="12"/>
      <c r="AJ17" s="12"/>
      <c r="AK17" s="12"/>
      <c r="AL17" s="12"/>
      <c r="AM17" s="12"/>
      <c r="AN17" s="12"/>
      <c r="AO17" s="12"/>
      <c r="AP17" s="12"/>
      <c r="AQ17" s="12"/>
      <c r="AR17" s="12"/>
      <c r="AS17" s="12"/>
      <c r="AT17" s="12"/>
      <c r="AU17" s="12"/>
      <c r="AV17" s="12"/>
      <c r="AW17" s="12"/>
      <c r="AX17" s="15"/>
      <c r="AY17" s="12"/>
    </row>
    <row r="18" spans="2:51" ht="15.75" customHeight="1">
      <c r="B18" s="711" t="s">
        <v>109</v>
      </c>
      <c r="C18" s="711"/>
      <c r="D18" s="715"/>
      <c r="E18" s="716" t="s">
        <v>110</v>
      </c>
      <c r="F18" s="717"/>
      <c r="G18" s="717"/>
      <c r="H18" s="717"/>
      <c r="I18" s="717"/>
      <c r="J18" s="717"/>
      <c r="K18" s="717"/>
      <c r="L18" s="717"/>
      <c r="M18" s="717"/>
      <c r="N18" s="12"/>
      <c r="O18" s="12"/>
      <c r="P18" s="12"/>
      <c r="Q18" s="12"/>
      <c r="S18" s="12"/>
      <c r="T18" s="12"/>
      <c r="U18" s="12"/>
      <c r="V18" s="12"/>
      <c r="W18" s="12"/>
      <c r="X18" s="12"/>
      <c r="Y18" s="12"/>
      <c r="Z18" s="12"/>
      <c r="AA18" s="12"/>
      <c r="AB18" s="12"/>
      <c r="AC18" s="12"/>
      <c r="AD18" s="12"/>
      <c r="AE18" s="13"/>
      <c r="AF18" s="13"/>
      <c r="AG18" s="12"/>
      <c r="AH18" s="14"/>
      <c r="AI18" s="12"/>
      <c r="AJ18" s="12"/>
      <c r="AK18" s="12"/>
      <c r="AL18" s="12"/>
      <c r="AM18" s="12"/>
      <c r="AN18" s="12"/>
      <c r="AO18" s="12"/>
      <c r="AP18" s="12"/>
      <c r="AQ18" s="12"/>
      <c r="AR18" s="12"/>
      <c r="AS18" s="12"/>
      <c r="AT18" s="12"/>
      <c r="AU18" s="12"/>
      <c r="AV18" s="12"/>
      <c r="AW18" s="12"/>
      <c r="AX18" s="15"/>
      <c r="AY18" s="12"/>
    </row>
    <row r="19" spans="2:51" ht="15.75" customHeight="1">
      <c r="B19" s="711" t="s">
        <v>111</v>
      </c>
      <c r="C19" s="711"/>
      <c r="D19" s="711"/>
      <c r="E19" s="10"/>
      <c r="F19" s="10"/>
      <c r="G19" s="10"/>
      <c r="H19" s="10"/>
      <c r="I19" s="10"/>
      <c r="J19" s="10"/>
      <c r="K19" s="10"/>
      <c r="L19" s="10"/>
      <c r="M19" s="10"/>
      <c r="N19" s="12"/>
      <c r="O19" s="12"/>
      <c r="P19" s="12"/>
      <c r="Q19" s="12"/>
      <c r="S19" s="12"/>
      <c r="T19" s="12"/>
      <c r="U19" s="12"/>
      <c r="V19" s="12"/>
      <c r="W19" s="12"/>
      <c r="X19" s="12"/>
      <c r="Y19" s="12"/>
      <c r="Z19" s="12"/>
      <c r="AA19" s="12"/>
      <c r="AB19" s="12"/>
      <c r="AC19" s="12"/>
      <c r="AD19" s="12"/>
      <c r="AE19" s="13"/>
      <c r="AF19" s="13"/>
      <c r="AG19" s="12"/>
      <c r="AH19" s="14"/>
      <c r="AI19" s="12"/>
      <c r="AJ19" s="12"/>
      <c r="AK19" s="12"/>
      <c r="AL19" s="12"/>
      <c r="AM19" s="12"/>
      <c r="AN19" s="12"/>
      <c r="AO19" s="12"/>
      <c r="AP19" s="12"/>
      <c r="AQ19" s="12"/>
      <c r="AR19" s="12"/>
      <c r="AS19" s="12"/>
      <c r="AT19" s="12"/>
      <c r="AU19" s="12"/>
      <c r="AV19" s="12"/>
      <c r="AW19" s="12"/>
      <c r="AX19" s="15"/>
      <c r="AY19" s="12"/>
    </row>
    <row r="20" spans="2:51" ht="15.75" customHeight="1">
      <c r="B20" s="711" t="s">
        <v>112</v>
      </c>
      <c r="C20" s="711"/>
      <c r="D20" s="711"/>
      <c r="E20" s="10"/>
      <c r="F20" s="10"/>
      <c r="G20" s="10"/>
      <c r="H20" s="10"/>
      <c r="I20" s="10"/>
      <c r="J20" s="10"/>
      <c r="K20" s="10"/>
      <c r="L20" s="10"/>
      <c r="M20" s="10"/>
      <c r="N20" s="12"/>
      <c r="O20" s="12"/>
      <c r="P20" s="12"/>
      <c r="Q20" s="12"/>
      <c r="S20" s="12"/>
      <c r="T20" s="12"/>
      <c r="U20" s="12"/>
      <c r="V20" s="12"/>
      <c r="W20" s="12"/>
      <c r="X20" s="12"/>
      <c r="Y20" s="12"/>
      <c r="Z20" s="12"/>
      <c r="AA20" s="12"/>
      <c r="AB20" s="12"/>
      <c r="AC20" s="12"/>
      <c r="AD20" s="12"/>
      <c r="AE20" s="13"/>
      <c r="AF20" s="13"/>
      <c r="AG20" s="12"/>
      <c r="AH20" s="14"/>
      <c r="AI20" s="12"/>
      <c r="AJ20" s="12"/>
      <c r="AK20" s="12"/>
      <c r="AL20" s="12"/>
      <c r="AM20" s="12"/>
      <c r="AN20" s="12"/>
      <c r="AO20" s="12"/>
      <c r="AP20" s="12"/>
      <c r="AQ20" s="12"/>
      <c r="AR20" s="12"/>
      <c r="AS20" s="12"/>
      <c r="AT20" s="12"/>
      <c r="AU20" s="12"/>
      <c r="AV20" s="12"/>
      <c r="AW20" s="12"/>
      <c r="AX20" s="15"/>
      <c r="AY20" s="12"/>
    </row>
    <row r="21" spans="2:51" ht="15.75" customHeight="1">
      <c r="B21" s="711" t="s">
        <v>113</v>
      </c>
      <c r="C21" s="711"/>
      <c r="D21" s="711"/>
      <c r="E21" s="10"/>
      <c r="F21" s="10"/>
      <c r="G21" s="10"/>
      <c r="H21" s="10"/>
      <c r="I21" s="10"/>
      <c r="J21" s="10"/>
      <c r="K21" s="10"/>
      <c r="L21" s="10"/>
      <c r="M21" s="10"/>
      <c r="N21" s="12"/>
      <c r="O21" s="12"/>
      <c r="P21" s="12"/>
      <c r="Q21" s="12"/>
      <c r="S21" s="12"/>
      <c r="T21" s="12"/>
      <c r="U21" s="12"/>
      <c r="V21" s="12"/>
      <c r="W21" s="12"/>
      <c r="X21" s="12"/>
      <c r="Y21" s="12"/>
      <c r="Z21" s="12"/>
      <c r="AA21" s="12"/>
      <c r="AB21" s="12"/>
      <c r="AC21" s="12"/>
      <c r="AD21" s="12"/>
      <c r="AE21" s="13"/>
      <c r="AF21" s="13"/>
      <c r="AG21" s="12"/>
      <c r="AH21" s="14"/>
      <c r="AI21" s="12"/>
      <c r="AJ21" s="12"/>
      <c r="AK21" s="12"/>
      <c r="AL21" s="12"/>
      <c r="AM21" s="12"/>
      <c r="AN21" s="12"/>
      <c r="AO21" s="12"/>
      <c r="AP21" s="12"/>
      <c r="AQ21" s="12"/>
      <c r="AR21" s="12"/>
      <c r="AS21" s="12"/>
      <c r="AT21" s="12"/>
      <c r="AU21" s="12"/>
      <c r="AV21" s="12"/>
      <c r="AW21" s="12"/>
      <c r="AX21" s="15"/>
      <c r="AY21" s="12"/>
    </row>
    <row r="22" spans="2:51" ht="15.75" customHeight="1">
      <c r="B22" s="711" t="s">
        <v>114</v>
      </c>
      <c r="C22" s="711"/>
      <c r="D22" s="711"/>
      <c r="E22" s="10"/>
      <c r="F22" s="10"/>
      <c r="G22" s="10"/>
      <c r="H22" s="10"/>
      <c r="I22" s="10"/>
      <c r="J22" s="10"/>
      <c r="K22" s="10"/>
      <c r="L22" s="10"/>
      <c r="M22" s="10"/>
      <c r="N22" s="12"/>
      <c r="O22" s="12"/>
      <c r="P22" s="12"/>
      <c r="Q22" s="12"/>
      <c r="S22" s="12"/>
      <c r="T22" s="12"/>
      <c r="U22" s="12"/>
      <c r="V22" s="12"/>
      <c r="W22" s="12"/>
      <c r="X22" s="12"/>
      <c r="Y22" s="12"/>
      <c r="Z22" s="12"/>
      <c r="AA22" s="12"/>
      <c r="AB22" s="12"/>
      <c r="AC22" s="12"/>
      <c r="AD22" s="12"/>
      <c r="AE22" s="13"/>
      <c r="AF22" s="13"/>
      <c r="AG22" s="12"/>
      <c r="AH22" s="14"/>
      <c r="AI22" s="12"/>
      <c r="AJ22" s="12"/>
      <c r="AK22" s="12"/>
      <c r="AL22" s="12"/>
      <c r="AM22" s="12"/>
      <c r="AN22" s="12"/>
      <c r="AO22" s="12"/>
      <c r="AP22" s="12"/>
      <c r="AQ22" s="12"/>
      <c r="AR22" s="12"/>
      <c r="AS22" s="12"/>
      <c r="AT22" s="12"/>
      <c r="AU22" s="12"/>
      <c r="AV22" s="12"/>
      <c r="AW22" s="12"/>
      <c r="AX22" s="15"/>
      <c r="AY22" s="12"/>
    </row>
    <row r="23" spans="2:51" ht="15.75" customHeight="1">
      <c r="B23" s="711" t="s">
        <v>115</v>
      </c>
      <c r="C23" s="711"/>
      <c r="D23" s="711"/>
      <c r="E23" s="10"/>
      <c r="F23" s="10"/>
      <c r="G23" s="10"/>
      <c r="H23" s="10"/>
      <c r="I23" s="10"/>
      <c r="J23" s="10"/>
      <c r="K23" s="10"/>
      <c r="L23" s="10"/>
      <c r="M23" s="10"/>
      <c r="N23" s="12"/>
      <c r="O23" s="12"/>
      <c r="P23" s="12"/>
      <c r="Q23" s="12"/>
      <c r="S23" s="12"/>
      <c r="T23" s="12"/>
      <c r="U23" s="12"/>
      <c r="V23" s="12"/>
      <c r="W23" s="12"/>
      <c r="X23" s="12"/>
      <c r="Y23" s="12"/>
      <c r="Z23" s="12"/>
      <c r="AA23" s="12"/>
      <c r="AB23" s="12"/>
      <c r="AC23" s="12"/>
      <c r="AD23" s="12"/>
      <c r="AE23" s="13"/>
      <c r="AF23" s="13"/>
      <c r="AG23" s="12"/>
      <c r="AH23" s="14"/>
      <c r="AI23" s="12"/>
      <c r="AJ23" s="12"/>
      <c r="AK23" s="12"/>
      <c r="AL23" s="12"/>
      <c r="AM23" s="12"/>
      <c r="AN23" s="12"/>
      <c r="AO23" s="12"/>
      <c r="AP23" s="12"/>
      <c r="AQ23" s="12"/>
      <c r="AR23" s="12"/>
      <c r="AS23" s="12"/>
      <c r="AT23" s="12"/>
      <c r="AU23" s="12"/>
      <c r="AV23" s="12"/>
      <c r="AW23" s="12"/>
      <c r="AX23" s="15"/>
      <c r="AY23" s="12"/>
    </row>
    <row r="24" spans="2:51" ht="15">
      <c r="B24" s="711" t="s">
        <v>116</v>
      </c>
      <c r="C24" s="711"/>
      <c r="D24" s="711"/>
      <c r="E24" s="10"/>
      <c r="F24" s="10"/>
      <c r="G24" s="10"/>
      <c r="H24" s="10"/>
      <c r="I24" s="10"/>
      <c r="J24" s="10"/>
      <c r="K24" s="10"/>
      <c r="L24" s="10"/>
      <c r="M24" s="10"/>
      <c r="N24" s="12"/>
      <c r="O24" s="12"/>
      <c r="P24" s="12"/>
      <c r="Q24" s="12"/>
      <c r="R24" s="12"/>
      <c r="S24" s="12"/>
      <c r="T24" s="12"/>
      <c r="U24" s="12"/>
      <c r="V24" s="12"/>
      <c r="W24" s="12"/>
      <c r="X24" s="12"/>
      <c r="Y24" s="12"/>
      <c r="Z24" s="12"/>
      <c r="AA24" s="12"/>
      <c r="AB24" s="12"/>
      <c r="AC24" s="12"/>
      <c r="AD24" s="12"/>
      <c r="AE24" s="13"/>
      <c r="AF24" s="13"/>
      <c r="AG24" s="12"/>
      <c r="AH24" s="14"/>
      <c r="AI24" s="12"/>
      <c r="AJ24" s="12"/>
      <c r="AK24" s="12"/>
      <c r="AL24" s="12"/>
      <c r="AM24" s="12"/>
      <c r="AN24" s="12"/>
      <c r="AO24" s="12"/>
      <c r="AP24" s="12"/>
      <c r="AQ24" s="12"/>
      <c r="AR24" s="12"/>
      <c r="AS24" s="12"/>
      <c r="AT24" s="12"/>
      <c r="AU24" s="12"/>
      <c r="AV24" s="12"/>
      <c r="AW24" s="12"/>
      <c r="AX24" s="15"/>
      <c r="AY24" s="12"/>
    </row>
    <row r="25" spans="2:51" ht="15">
      <c r="B25" s="711" t="s">
        <v>117</v>
      </c>
      <c r="C25" s="711"/>
      <c r="D25" s="711"/>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3"/>
      <c r="AF25" s="13"/>
      <c r="AG25" s="12"/>
      <c r="AH25" s="14"/>
      <c r="AI25" s="12"/>
      <c r="AJ25" s="12"/>
      <c r="AK25" s="12"/>
      <c r="AL25" s="12"/>
      <c r="AM25" s="12"/>
      <c r="AN25" s="12"/>
      <c r="AO25" s="12"/>
      <c r="AP25" s="12"/>
      <c r="AQ25" s="12"/>
      <c r="AR25" s="12"/>
      <c r="AS25" s="12"/>
      <c r="AT25" s="12"/>
      <c r="AU25" s="12"/>
      <c r="AV25" s="12"/>
      <c r="AW25" s="12"/>
      <c r="AX25" s="15"/>
      <c r="AY25" s="12"/>
    </row>
    <row r="26" spans="2:51" ht="9.75" customHeight="1">
      <c r="B26" s="16"/>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3"/>
      <c r="AF26" s="13"/>
      <c r="AG26" s="12"/>
      <c r="AH26" s="14"/>
      <c r="AI26" s="12"/>
      <c r="AJ26" s="12"/>
      <c r="AK26" s="12"/>
      <c r="AL26" s="12"/>
      <c r="AM26" s="12"/>
      <c r="AN26" s="12"/>
      <c r="AO26" s="12"/>
      <c r="AP26" s="12"/>
      <c r="AQ26" s="12"/>
      <c r="AR26" s="12"/>
      <c r="AS26" s="12"/>
      <c r="AT26" s="12"/>
      <c r="AU26" s="12"/>
      <c r="AV26" s="12"/>
      <c r="AW26" s="12"/>
      <c r="AX26" s="15"/>
      <c r="AY26" s="12"/>
    </row>
    <row r="27" spans="2:51" ht="28.5" customHeight="1">
      <c r="B27" s="17" t="s">
        <v>118</v>
      </c>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8"/>
      <c r="AF27" s="18"/>
      <c r="AG27" s="17"/>
      <c r="AH27" s="19"/>
      <c r="AI27" s="17"/>
      <c r="AJ27" s="17"/>
      <c r="AK27" s="17"/>
      <c r="AL27" s="17"/>
      <c r="AM27" s="17"/>
      <c r="AN27" s="17"/>
      <c r="AO27" s="17"/>
      <c r="AP27" s="17"/>
      <c r="AQ27" s="17"/>
      <c r="AR27" s="17"/>
      <c r="AS27" s="17"/>
      <c r="AT27" s="17"/>
      <c r="AU27" s="17"/>
      <c r="AV27" s="17"/>
      <c r="AW27" s="17"/>
      <c r="AX27" s="20"/>
      <c r="AY27" s="17"/>
    </row>
    <row r="28" spans="2:51" ht="15.75" customHeight="1">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3"/>
      <c r="AF28" s="13"/>
      <c r="AG28" s="12"/>
      <c r="AH28" s="14"/>
      <c r="AI28" s="12"/>
      <c r="AJ28" s="12"/>
      <c r="AK28" s="12"/>
      <c r="AL28" s="12"/>
      <c r="AM28" s="12"/>
      <c r="AN28" s="12"/>
      <c r="AO28" s="12"/>
      <c r="AP28" s="12"/>
      <c r="AQ28" s="12"/>
      <c r="AR28" s="12"/>
      <c r="AS28" s="12"/>
      <c r="AT28" s="12"/>
      <c r="AU28" s="12"/>
      <c r="AV28" s="12"/>
      <c r="AW28" s="12"/>
      <c r="AX28" s="15"/>
      <c r="AY28" s="12"/>
    </row>
    <row r="29" spans="2:51" ht="12.75" hidden="1" customHeight="1">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3"/>
      <c r="AF29" s="13"/>
      <c r="AG29" s="12"/>
      <c r="AH29" s="14"/>
      <c r="AI29" s="12"/>
      <c r="AJ29" s="12"/>
      <c r="AK29" s="12"/>
      <c r="AL29" s="12"/>
      <c r="AM29" s="12"/>
      <c r="AN29" s="12"/>
      <c r="AO29" s="12"/>
      <c r="AP29" s="12"/>
      <c r="AQ29" s="12"/>
      <c r="AR29" s="12"/>
      <c r="AS29" s="12"/>
      <c r="AT29" s="12"/>
      <c r="AU29" s="12"/>
      <c r="AV29" s="12"/>
      <c r="AW29" s="12"/>
      <c r="AX29" s="15"/>
      <c r="AY29" s="12"/>
    </row>
    <row r="30" spans="2:51" ht="12.75" hidden="1" customHeight="1">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3"/>
      <c r="AF30" s="13"/>
      <c r="AG30" s="12"/>
      <c r="AH30" s="14"/>
      <c r="AI30" s="12"/>
      <c r="AJ30" s="12"/>
      <c r="AK30" s="12"/>
      <c r="AL30" s="12"/>
      <c r="AM30" s="12"/>
      <c r="AN30" s="12"/>
      <c r="AO30" s="12"/>
      <c r="AP30" s="12"/>
      <c r="AQ30" s="12"/>
      <c r="AR30" s="12"/>
      <c r="AS30" s="12"/>
      <c r="AT30" s="12"/>
      <c r="AU30" s="12"/>
      <c r="AV30" s="12"/>
      <c r="AW30" s="12"/>
      <c r="AX30" s="15"/>
      <c r="AY30" s="12"/>
    </row>
    <row r="31" spans="2:51" ht="12.75" hidden="1" customHeight="1">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3"/>
      <c r="AF31" s="13"/>
      <c r="AG31" s="12"/>
      <c r="AH31" s="14"/>
      <c r="AI31" s="12"/>
      <c r="AJ31" s="12"/>
      <c r="AK31" s="12"/>
      <c r="AL31" s="12"/>
      <c r="AM31" s="12"/>
      <c r="AN31" s="12"/>
      <c r="AO31" s="12"/>
      <c r="AP31" s="12"/>
      <c r="AQ31" s="12"/>
      <c r="AR31" s="12"/>
      <c r="AS31" s="12"/>
      <c r="AT31" s="12"/>
      <c r="AU31" s="12"/>
      <c r="AV31" s="12"/>
      <c r="AW31" s="12"/>
      <c r="AX31" s="15"/>
      <c r="AY31" s="12"/>
    </row>
    <row r="32" spans="2:51" ht="12.75" hidden="1" customHeight="1">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3"/>
      <c r="AF32" s="13"/>
      <c r="AG32" s="12"/>
      <c r="AH32" s="14"/>
      <c r="AI32" s="12"/>
      <c r="AJ32" s="12"/>
      <c r="AK32" s="12"/>
      <c r="AL32" s="12"/>
      <c r="AM32" s="12"/>
      <c r="AN32" s="12"/>
      <c r="AO32" s="12"/>
      <c r="AP32" s="12"/>
      <c r="AQ32" s="12"/>
      <c r="AR32" s="12"/>
      <c r="AS32" s="12"/>
      <c r="AT32" s="12"/>
      <c r="AU32" s="12"/>
      <c r="AV32" s="12"/>
      <c r="AW32" s="12"/>
      <c r="AX32" s="15"/>
      <c r="AY32" s="12"/>
    </row>
    <row r="33" spans="2:51" ht="12.75" hidden="1" customHeight="1">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3"/>
      <c r="AF33" s="13"/>
      <c r="AG33" s="12"/>
      <c r="AH33" s="14"/>
      <c r="AI33" s="12"/>
      <c r="AJ33" s="12"/>
      <c r="AK33" s="12"/>
      <c r="AL33" s="12"/>
      <c r="AM33" s="12"/>
      <c r="AN33" s="12"/>
      <c r="AO33" s="12"/>
      <c r="AP33" s="12"/>
      <c r="AQ33" s="12"/>
      <c r="AR33" s="12"/>
      <c r="AS33" s="12"/>
      <c r="AT33" s="12"/>
      <c r="AU33" s="12"/>
      <c r="AV33" s="12"/>
      <c r="AW33" s="12"/>
      <c r="AX33" s="15"/>
      <c r="AY33" s="12"/>
    </row>
    <row r="34" spans="2:51" ht="12.75" hidden="1" customHeight="1">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3"/>
      <c r="AF34" s="13"/>
      <c r="AG34" s="12"/>
      <c r="AH34" s="14"/>
      <c r="AI34" s="12"/>
      <c r="AJ34" s="12"/>
      <c r="AK34" s="12"/>
      <c r="AL34" s="12"/>
      <c r="AM34" s="12"/>
      <c r="AN34" s="12"/>
      <c r="AO34" s="12"/>
      <c r="AP34" s="12"/>
      <c r="AQ34" s="12"/>
      <c r="AR34" s="12"/>
      <c r="AS34" s="12"/>
      <c r="AT34" s="12"/>
      <c r="AU34" s="12"/>
      <c r="AV34" s="12"/>
      <c r="AW34" s="12"/>
      <c r="AX34" s="15"/>
      <c r="AY34" s="12"/>
    </row>
    <row r="35" spans="2:51" ht="15.6" hidden="1" customHeight="1">
      <c r="F35" s="12"/>
      <c r="G35" s="12"/>
      <c r="H35" s="12"/>
      <c r="I35" s="12"/>
      <c r="J35" s="12"/>
      <c r="K35" s="12"/>
      <c r="L35" s="12"/>
      <c r="M35" s="12"/>
      <c r="N35" s="12"/>
      <c r="O35" s="12"/>
      <c r="P35" s="12"/>
      <c r="Q35" s="12"/>
    </row>
    <row r="36" spans="2:51" ht="15.6" hidden="1" customHeight="1"/>
    <row r="37" spans="2:51" ht="15.6" hidden="1" customHeight="1"/>
    <row r="38" spans="2:51" ht="15.6" hidden="1" customHeight="1"/>
    <row r="39" spans="2:51" ht="15.6" hidden="1" customHeight="1"/>
    <row r="40" spans="2:51" ht="15.6" hidden="1" customHeight="1"/>
    <row r="41" spans="2:51" ht="15" hidden="1"/>
    <row r="42" spans="2:51" ht="15" hidden="1"/>
    <row r="43" spans="2:51" ht="15" hidden="1"/>
    <row r="44" spans="2:51" ht="12.75" hidden="1" customHeight="1">
      <c r="B44" s="12"/>
      <c r="C44" s="12"/>
      <c r="D44" s="12"/>
      <c r="E44" s="12"/>
      <c r="R44" s="12"/>
      <c r="S44" s="12"/>
      <c r="T44" s="12"/>
      <c r="U44" s="12"/>
      <c r="V44" s="12"/>
      <c r="W44" s="12"/>
      <c r="X44" s="12"/>
      <c r="Y44" s="12"/>
      <c r="Z44" s="12"/>
      <c r="AA44" s="12"/>
      <c r="AB44" s="12"/>
      <c r="AC44" s="12"/>
      <c r="AD44" s="12"/>
      <c r="AE44" s="13"/>
      <c r="AF44" s="13"/>
      <c r="AG44" s="12"/>
      <c r="AH44" s="14"/>
      <c r="AI44" s="12"/>
      <c r="AJ44" s="12"/>
      <c r="AK44" s="12"/>
      <c r="AL44" s="12"/>
      <c r="AM44" s="12"/>
      <c r="AN44" s="12"/>
      <c r="AO44" s="12"/>
      <c r="AP44" s="12"/>
      <c r="AQ44" s="12"/>
      <c r="AR44" s="12"/>
      <c r="AS44" s="12"/>
      <c r="AT44" s="12"/>
      <c r="AU44" s="12"/>
      <c r="AV44" s="12"/>
      <c r="AW44" s="12"/>
      <c r="AX44" s="15"/>
      <c r="AY44" s="12"/>
    </row>
    <row r="45" spans="2:51" ht="15" hidden="1">
      <c r="F45" s="12"/>
      <c r="G45" s="12"/>
      <c r="H45" s="12"/>
      <c r="I45" s="12"/>
      <c r="J45" s="12"/>
      <c r="K45" s="12"/>
      <c r="L45" s="12"/>
      <c r="M45" s="12"/>
      <c r="N45" s="12"/>
      <c r="O45" s="12"/>
      <c r="P45" s="12"/>
      <c r="Q45" s="12"/>
    </row>
    <row r="46" spans="2:51" ht="12.75" hidden="1" customHeight="1">
      <c r="B46" s="12"/>
      <c r="C46" s="12"/>
      <c r="D46" s="12"/>
      <c r="E46" s="12"/>
      <c r="R46" s="12"/>
      <c r="S46" s="12"/>
      <c r="T46" s="12"/>
      <c r="U46" s="12"/>
      <c r="V46" s="12"/>
      <c r="W46" s="12"/>
      <c r="X46" s="12"/>
      <c r="Y46" s="12"/>
      <c r="Z46" s="12"/>
      <c r="AA46" s="12"/>
      <c r="AB46" s="12"/>
      <c r="AC46" s="12"/>
      <c r="AD46" s="12"/>
      <c r="AE46" s="13"/>
      <c r="AF46" s="13"/>
      <c r="AG46" s="12"/>
      <c r="AH46" s="14"/>
      <c r="AI46" s="12"/>
      <c r="AJ46" s="12"/>
      <c r="AK46" s="12"/>
      <c r="AL46" s="12"/>
      <c r="AM46" s="12"/>
      <c r="AN46" s="12"/>
      <c r="AO46" s="12"/>
      <c r="AP46" s="12"/>
      <c r="AQ46" s="12"/>
      <c r="AR46" s="12"/>
      <c r="AS46" s="12"/>
      <c r="AT46" s="12"/>
      <c r="AU46" s="12"/>
      <c r="AV46" s="12"/>
      <c r="AW46" s="12"/>
      <c r="AX46" s="15"/>
      <c r="AY46" s="12"/>
    </row>
    <row r="47" spans="2:51" ht="12.75" hidden="1" customHeight="1">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3"/>
      <c r="AF47" s="13"/>
      <c r="AG47" s="12"/>
      <c r="AH47" s="14"/>
      <c r="AI47" s="12"/>
      <c r="AJ47" s="12"/>
      <c r="AK47" s="12"/>
      <c r="AL47" s="12"/>
      <c r="AM47" s="12"/>
      <c r="AN47" s="12"/>
      <c r="AO47" s="12"/>
      <c r="AP47" s="12"/>
      <c r="AQ47" s="12"/>
      <c r="AR47" s="12"/>
      <c r="AS47" s="12"/>
      <c r="AT47" s="12"/>
      <c r="AU47" s="12"/>
      <c r="AV47" s="12"/>
      <c r="AW47" s="12"/>
      <c r="AX47" s="15"/>
      <c r="AY47" s="12"/>
    </row>
    <row r="48" spans="2:51" ht="12.75" hidden="1" customHeight="1">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3"/>
      <c r="AF48" s="13"/>
      <c r="AG48" s="12"/>
      <c r="AH48" s="14"/>
      <c r="AI48" s="12"/>
      <c r="AJ48" s="12"/>
      <c r="AK48" s="12"/>
      <c r="AL48" s="12"/>
      <c r="AM48" s="12"/>
      <c r="AN48" s="12"/>
      <c r="AO48" s="12"/>
      <c r="AP48" s="12"/>
      <c r="AQ48" s="12"/>
      <c r="AR48" s="12"/>
      <c r="AS48" s="12"/>
      <c r="AT48" s="12"/>
      <c r="AU48" s="12"/>
      <c r="AV48" s="12"/>
      <c r="AW48" s="12"/>
      <c r="AX48" s="15"/>
      <c r="AY48" s="12"/>
    </row>
    <row r="49" spans="2:51" ht="15" hidden="1">
      <c r="F49" s="12"/>
      <c r="G49" s="12"/>
      <c r="H49" s="12"/>
      <c r="I49" s="12"/>
      <c r="J49" s="12"/>
      <c r="K49" s="12"/>
      <c r="L49" s="12"/>
      <c r="M49" s="12"/>
      <c r="N49" s="12"/>
      <c r="O49" s="12"/>
      <c r="P49" s="12"/>
      <c r="Q49" s="12"/>
    </row>
    <row r="50" spans="2:51" ht="15" hidden="1"/>
    <row r="51" spans="2:51" ht="15" hidden="1"/>
    <row r="52" spans="2:51" ht="15" hidden="1"/>
    <row r="53" spans="2:51" ht="15" hidden="1"/>
    <row r="54" spans="2:51" ht="15" hidden="1"/>
    <row r="55" spans="2:51" ht="15" hidden="1"/>
    <row r="56" spans="2:51" ht="15" hidden="1"/>
    <row r="57" spans="2:51" ht="15" hidden="1"/>
    <row r="58" spans="2:51" ht="12.75" hidden="1" customHeight="1">
      <c r="B58" s="12"/>
      <c r="C58" s="21"/>
      <c r="D58" s="21"/>
      <c r="E58" s="12"/>
      <c r="R58" s="12"/>
      <c r="S58" s="12"/>
      <c r="T58" s="12"/>
      <c r="U58" s="12"/>
      <c r="V58" s="12"/>
      <c r="W58" s="12"/>
      <c r="X58" s="12"/>
      <c r="Y58" s="12"/>
      <c r="Z58" s="12"/>
      <c r="AA58" s="12"/>
      <c r="AB58" s="12"/>
      <c r="AC58" s="12"/>
      <c r="AD58" s="12"/>
      <c r="AE58" s="13"/>
      <c r="AF58" s="13"/>
      <c r="AG58" s="12"/>
      <c r="AH58" s="14"/>
      <c r="AI58" s="12"/>
      <c r="AJ58" s="12"/>
      <c r="AK58" s="12"/>
      <c r="AL58" s="12"/>
      <c r="AM58" s="12"/>
      <c r="AN58" s="12"/>
      <c r="AO58" s="12"/>
      <c r="AP58" s="12"/>
      <c r="AQ58" s="12"/>
      <c r="AR58" s="12"/>
      <c r="AS58" s="12"/>
      <c r="AT58" s="12"/>
      <c r="AU58" s="12"/>
      <c r="AV58" s="12"/>
      <c r="AW58" s="12"/>
      <c r="AX58" s="15"/>
      <c r="AY58" s="12"/>
    </row>
    <row r="59" spans="2:51" ht="12.75" hidden="1" customHeight="1">
      <c r="B59" s="12"/>
      <c r="C59" s="22"/>
      <c r="D59" s="2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3"/>
      <c r="AF59" s="13"/>
      <c r="AG59" s="12"/>
      <c r="AH59" s="14"/>
      <c r="AI59" s="12"/>
      <c r="AJ59" s="12"/>
      <c r="AK59" s="12"/>
      <c r="AL59" s="12"/>
      <c r="AM59" s="12"/>
      <c r="AN59" s="12"/>
      <c r="AO59" s="12"/>
      <c r="AP59" s="12"/>
      <c r="AQ59" s="12"/>
      <c r="AR59" s="12"/>
      <c r="AS59" s="12"/>
      <c r="AT59" s="12"/>
      <c r="AU59" s="12"/>
      <c r="AV59" s="12"/>
      <c r="AW59" s="12"/>
      <c r="AX59" s="15"/>
      <c r="AY59" s="12"/>
    </row>
    <row r="60" spans="2:51" ht="12.75" hidden="1" customHeight="1">
      <c r="B60" s="12"/>
      <c r="C60" s="21"/>
      <c r="D60" s="21"/>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3"/>
      <c r="AF60" s="13"/>
      <c r="AG60" s="12"/>
      <c r="AH60" s="14"/>
      <c r="AI60" s="12"/>
      <c r="AJ60" s="12"/>
      <c r="AK60" s="12"/>
      <c r="AL60" s="12"/>
      <c r="AM60" s="12"/>
      <c r="AN60" s="12"/>
      <c r="AO60" s="12"/>
      <c r="AP60" s="12"/>
      <c r="AQ60" s="12"/>
      <c r="AR60" s="12"/>
      <c r="AS60" s="12"/>
      <c r="AT60" s="12"/>
      <c r="AU60" s="12"/>
      <c r="AV60" s="12"/>
      <c r="AW60" s="12"/>
      <c r="AX60" s="15"/>
      <c r="AY60" s="12"/>
    </row>
    <row r="61" spans="2:51" ht="15" hidden="1">
      <c r="F61" s="12"/>
      <c r="G61" s="12"/>
      <c r="H61" s="12"/>
      <c r="I61" s="12"/>
      <c r="J61" s="12"/>
      <c r="K61" s="12"/>
      <c r="L61" s="12"/>
      <c r="M61" s="12"/>
      <c r="N61" s="12"/>
      <c r="O61" s="12"/>
      <c r="P61" s="12"/>
      <c r="Q61" s="12"/>
    </row>
    <row r="62" spans="2:51" ht="15" hidden="1"/>
    <row r="63" spans="2:51" ht="15" hidden="1"/>
    <row r="64" spans="2:51" ht="15" hidden="1"/>
    <row r="65" spans="2:51" ht="15" hidden="1"/>
    <row r="66" spans="2:51" ht="15" hidden="1"/>
    <row r="67" spans="2:51" ht="15" hidden="1"/>
    <row r="68" spans="2:51" ht="15" hidden="1"/>
    <row r="69" spans="2:51" ht="15" hidden="1"/>
    <row r="70" spans="2:51" ht="15" hidden="1"/>
    <row r="71" spans="2:51" ht="15" hidden="1"/>
    <row r="72" spans="2:51" ht="15" hidden="1"/>
    <row r="73" spans="2:51" ht="15" hidden="1"/>
    <row r="74" spans="2:51" ht="15" hidden="1"/>
    <row r="75" spans="2:51" ht="15" hidden="1"/>
    <row r="76" spans="2:51" ht="12.75" hidden="1" customHeight="1">
      <c r="B76" s="12"/>
      <c r="C76" s="12"/>
      <c r="D76" s="12"/>
      <c r="E76" s="12"/>
      <c r="R76" s="12"/>
      <c r="S76" s="12"/>
      <c r="T76" s="12"/>
      <c r="U76" s="12"/>
      <c r="V76" s="12"/>
      <c r="W76" s="12"/>
      <c r="X76" s="12"/>
      <c r="Y76" s="12"/>
      <c r="Z76" s="12"/>
      <c r="AA76" s="12"/>
      <c r="AB76" s="12"/>
      <c r="AC76" s="12"/>
      <c r="AD76" s="12"/>
      <c r="AE76" s="13"/>
      <c r="AF76" s="13"/>
      <c r="AG76" s="12"/>
      <c r="AH76" s="14"/>
      <c r="AI76" s="12"/>
      <c r="AJ76" s="12"/>
      <c r="AK76" s="12"/>
      <c r="AL76" s="12"/>
      <c r="AM76" s="12"/>
      <c r="AN76" s="12"/>
      <c r="AO76" s="12"/>
      <c r="AP76" s="12"/>
      <c r="AQ76" s="12"/>
      <c r="AR76" s="12"/>
      <c r="AS76" s="12"/>
      <c r="AT76" s="12"/>
      <c r="AU76" s="12"/>
      <c r="AV76" s="12"/>
      <c r="AW76" s="12"/>
      <c r="AX76" s="15"/>
      <c r="AY76" s="12"/>
    </row>
    <row r="77" spans="2:51" ht="15" hidden="1">
      <c r="F77" s="12"/>
      <c r="G77" s="12"/>
      <c r="H77" s="12"/>
      <c r="I77" s="12"/>
      <c r="J77" s="12"/>
      <c r="K77" s="12"/>
      <c r="L77" s="12"/>
      <c r="M77" s="12"/>
      <c r="N77" s="12"/>
      <c r="O77" s="12"/>
      <c r="P77" s="12"/>
      <c r="Q77" s="12"/>
    </row>
    <row r="78" spans="2:51" ht="15" hidden="1"/>
    <row r="79" spans="2:51" ht="15" hidden="1"/>
    <row r="80" spans="2:51" ht="15" hidden="1"/>
    <row r="81" ht="15" hidden="1"/>
    <row r="82" ht="15" hidden="1"/>
    <row r="83" ht="15" hidden="1"/>
    <row r="84" ht="15" hidden="1"/>
    <row r="85" ht="15" hidden="1"/>
    <row r="86" ht="15" hidden="1"/>
    <row r="87" ht="15" hidden="1"/>
    <row r="88" ht="15" hidden="1"/>
    <row r="89" ht="15" hidden="1"/>
    <row r="90" ht="15" hidden="1"/>
    <row r="91" ht="15" hidden="1"/>
    <row r="92" ht="15" hidden="1"/>
    <row r="93" ht="15" hidden="1"/>
    <row r="94" ht="15" hidden="1"/>
    <row r="95" ht="15" hidden="1"/>
    <row r="96" ht="15" hidden="1"/>
    <row r="97" ht="15" hidden="1"/>
    <row r="98" ht="15" hidden="1"/>
    <row r="99" ht="15" hidden="1"/>
    <row r="100" ht="15" hidden="1"/>
    <row r="101" ht="15" hidden="1"/>
    <row r="102" ht="15" hidden="1"/>
    <row r="103" ht="15" hidden="1"/>
    <row r="104" ht="15" hidden="1"/>
    <row r="105" ht="15" hidden="1"/>
    <row r="106" ht="15" hidden="1"/>
    <row r="107" ht="15" hidden="1"/>
    <row r="108" ht="15" hidden="1"/>
    <row r="109" ht="15" hidden="1"/>
    <row r="110" ht="15" hidden="1"/>
    <row r="111" ht="15" hidden="1"/>
    <row r="112" ht="15" hidden="1"/>
    <row r="113" ht="15" hidden="1"/>
    <row r="114" ht="15" hidden="1"/>
    <row r="115" ht="15" hidden="1"/>
    <row r="116" ht="15" hidden="1"/>
    <row r="117" ht="15" hidden="1"/>
    <row r="118" ht="15" hidden="1"/>
    <row r="119" ht="15" hidden="1"/>
    <row r="120" ht="15" hidden="1"/>
    <row r="121" ht="15" hidden="1"/>
    <row r="122" ht="15" hidden="1"/>
    <row r="123" ht="15" hidden="1"/>
    <row r="124" ht="15" hidden="1"/>
    <row r="125" ht="15" hidden="1"/>
    <row r="126" ht="15" hidden="1"/>
    <row r="127" ht="15" hidden="1"/>
    <row r="128" ht="15" hidden="1"/>
    <row r="129" ht="15" hidden="1"/>
    <row r="130" ht="15" hidden="1"/>
    <row r="131" ht="15" hidden="1"/>
    <row r="132" ht="15" hidden="1"/>
    <row r="133" ht="15" hidden="1"/>
    <row r="134" ht="15" hidden="1"/>
    <row r="135" ht="15" hidden="1"/>
    <row r="136" ht="15" hidden="1"/>
    <row r="137" ht="15" hidden="1"/>
    <row r="138" ht="15" hidden="1"/>
    <row r="139" ht="15" hidden="1"/>
    <row r="140" ht="15" hidden="1"/>
    <row r="141" ht="15" hidden="1"/>
    <row r="142" ht="15" hidden="1"/>
    <row r="143" ht="15" hidden="1"/>
    <row r="144" ht="15" hidden="1"/>
    <row r="145" ht="15" hidden="1"/>
    <row r="146" ht="15" hidden="1"/>
    <row r="147" ht="15" hidden="1"/>
    <row r="148" ht="15" hidden="1"/>
    <row r="149" ht="15" hidden="1"/>
    <row r="150" ht="15" hidden="1"/>
    <row r="151" ht="15" hidden="1"/>
    <row r="152" ht="15" hidden="1"/>
    <row r="153" ht="15" hidden="1"/>
    <row r="154" ht="15" hidden="1"/>
    <row r="155" ht="15" hidden="1"/>
    <row r="156" ht="15" hidden="1"/>
    <row r="157" ht="15" hidden="1"/>
    <row r="158" ht="15" hidden="1"/>
    <row r="159" ht="15" hidden="1"/>
    <row r="160" ht="15" hidden="1"/>
    <row r="161" ht="15" hidden="1"/>
    <row r="162" ht="15" hidden="1"/>
    <row r="163" ht="15" hidden="1"/>
    <row r="164" ht="15" hidden="1"/>
    <row r="165" ht="15" hidden="1"/>
    <row r="166" ht="15" hidden="1"/>
    <row r="167" ht="15" hidden="1"/>
    <row r="168" ht="15" hidden="1"/>
    <row r="169" ht="15" hidden="1"/>
    <row r="170" ht="15" hidden="1"/>
    <row r="171" ht="15" hidden="1"/>
    <row r="172" ht="15" hidden="1"/>
    <row r="173" ht="15" hidden="1"/>
    <row r="174" ht="15" hidden="1"/>
    <row r="175" ht="15" hidden="1"/>
    <row r="176" ht="15" hidden="1"/>
    <row r="177" ht="15" hidden="1"/>
    <row r="178" ht="15" hidden="1"/>
    <row r="179" ht="15" hidden="1"/>
    <row r="180" ht="15" hidden="1"/>
    <row r="181" ht="15" hidden="1"/>
    <row r="182" ht="15" hidden="1"/>
    <row r="183" ht="15" hidden="1"/>
    <row r="184" ht="15" hidden="1"/>
    <row r="185" ht="15" hidden="1"/>
    <row r="186" ht="15" hidden="1"/>
    <row r="187" ht="15" hidden="1"/>
    <row r="188" ht="15" hidden="1"/>
    <row r="189" ht="15" hidden="1"/>
    <row r="190" ht="15" hidden="1"/>
    <row r="191" ht="15" hidden="1"/>
    <row r="192" ht="15" hidden="1"/>
    <row r="193" ht="15" hidden="1"/>
    <row r="194" ht="15" hidden="1"/>
    <row r="195" ht="15" hidden="1"/>
    <row r="196" ht="15" hidden="1"/>
    <row r="197" ht="15" hidden="1"/>
    <row r="198" ht="15" hidden="1"/>
    <row r="199" ht="15" hidden="1"/>
    <row r="200" ht="15" hidden="1"/>
    <row r="201" ht="15" hidden="1"/>
    <row r="202" ht="15" hidden="1"/>
    <row r="203" ht="15" hidden="1"/>
    <row r="204" ht="15" hidden="1"/>
    <row r="205" ht="15" hidden="1"/>
    <row r="206" ht="15" hidden="1"/>
    <row r="207" ht="15" hidden="1"/>
    <row r="208" ht="15" hidden="1"/>
    <row r="209" ht="15" hidden="1"/>
    <row r="210" ht="15" hidden="1"/>
    <row r="211" ht="15" hidden="1"/>
    <row r="212" ht="15" hidden="1"/>
    <row r="213" ht="15" hidden="1"/>
    <row r="214" ht="15" hidden="1"/>
    <row r="215" ht="15" hidden="1"/>
    <row r="216" ht="15" hidden="1"/>
    <row r="217" ht="15" hidden="1"/>
    <row r="218" ht="15" hidden="1"/>
    <row r="219" ht="15" hidden="1"/>
    <row r="220" ht="15" hidden="1"/>
    <row r="221" ht="15" hidden="1"/>
    <row r="222" ht="15" hidden="1"/>
    <row r="223" ht="15" hidden="1"/>
    <row r="224" ht="15" hidden="1"/>
    <row r="225" ht="15" hidden="1"/>
    <row r="226" ht="15" hidden="1"/>
    <row r="227" ht="15" hidden="1"/>
    <row r="228" ht="15" hidden="1"/>
    <row r="229" ht="15" hidden="1"/>
    <row r="230" ht="15" hidden="1"/>
    <row r="231" ht="15" hidden="1"/>
    <row r="232" ht="15" hidden="1"/>
    <row r="233" ht="15" hidden="1"/>
    <row r="234" ht="15" hidden="1"/>
    <row r="235" ht="15" hidden="1"/>
    <row r="236" ht="15" hidden="1"/>
    <row r="237" ht="15" hidden="1"/>
    <row r="238" ht="15" hidden="1"/>
    <row r="239" ht="15" hidden="1"/>
    <row r="240" ht="15" hidden="1"/>
    <row r="241" spans="2:51" ht="15" hidden="1"/>
    <row r="242" spans="2:51" ht="15" hidden="1"/>
    <row r="243" spans="2:51" ht="15" hidden="1"/>
    <row r="244" spans="2:51" ht="15" hidden="1"/>
    <row r="245" spans="2:51" ht="15" hidden="1"/>
    <row r="246" spans="2:51" ht="15" hidden="1"/>
    <row r="247" spans="2:51" ht="15" hidden="1"/>
    <row r="248" spans="2:51" ht="15" hidden="1"/>
    <row r="249" spans="2:51" ht="15" hidden="1"/>
    <row r="250" spans="2:51" ht="15" hidden="1"/>
    <row r="251" spans="2:51" ht="15" hidden="1"/>
    <row r="252" spans="2:51" ht="15" hidden="1"/>
    <row r="253" spans="2:51" ht="12.75" hidden="1" customHeight="1">
      <c r="B253" s="12"/>
      <c r="C253" s="12"/>
      <c r="D253" s="12"/>
      <c r="E253" s="12"/>
      <c r="R253" s="12"/>
      <c r="S253" s="12"/>
      <c r="T253" s="12"/>
      <c r="U253" s="12"/>
      <c r="V253" s="12"/>
      <c r="W253" s="12"/>
      <c r="X253" s="12"/>
      <c r="Y253" s="12"/>
      <c r="Z253" s="12"/>
      <c r="AA253" s="12"/>
      <c r="AB253" s="12"/>
      <c r="AC253" s="12"/>
      <c r="AD253" s="12"/>
      <c r="AE253" s="13"/>
      <c r="AF253" s="13"/>
      <c r="AG253" s="12"/>
      <c r="AH253" s="14"/>
      <c r="AI253" s="12"/>
      <c r="AJ253" s="12"/>
      <c r="AK253" s="12"/>
      <c r="AL253" s="12"/>
      <c r="AM253" s="12"/>
      <c r="AN253" s="12"/>
      <c r="AO253" s="12"/>
      <c r="AP253" s="12"/>
      <c r="AQ253" s="12"/>
      <c r="AR253" s="12"/>
      <c r="AS253" s="12"/>
      <c r="AT253" s="12"/>
      <c r="AU253" s="12"/>
      <c r="AV253" s="12"/>
      <c r="AW253" s="12"/>
      <c r="AX253" s="15"/>
      <c r="AY253" s="12"/>
    </row>
    <row r="254" spans="2:51" ht="15" hidden="1">
      <c r="F254" s="12"/>
      <c r="G254" s="12"/>
      <c r="H254" s="12"/>
      <c r="I254" s="12"/>
      <c r="J254" s="12"/>
      <c r="K254" s="12"/>
      <c r="L254" s="12"/>
      <c r="M254" s="12"/>
      <c r="N254" s="12"/>
      <c r="O254" s="12"/>
      <c r="P254" s="12"/>
      <c r="Q254" s="12"/>
    </row>
    <row r="255" spans="2:51" ht="15" hidden="1"/>
    <row r="256" spans="2:51" ht="15" hidden="1"/>
    <row r="257" spans="2:51" ht="15" hidden="1"/>
    <row r="258" spans="2:51" ht="15" hidden="1"/>
    <row r="259" spans="2:51" ht="15" hidden="1"/>
    <row r="260" spans="2:51" ht="15" hidden="1"/>
    <row r="261" spans="2:51" ht="15" hidden="1"/>
    <row r="262" spans="2:51" ht="15" hidden="1"/>
    <row r="263" spans="2:51" ht="15" hidden="1"/>
    <row r="264" spans="2:51" ht="15" hidden="1"/>
    <row r="265" spans="2:51" ht="15" hidden="1"/>
    <row r="266" spans="2:51" ht="15" hidden="1"/>
    <row r="267" spans="2:51" ht="15" hidden="1"/>
    <row r="268" spans="2:51" ht="12.75" hidden="1" customHeight="1">
      <c r="B268" s="12"/>
      <c r="C268" s="12"/>
      <c r="D268" s="12"/>
      <c r="E268" s="12"/>
      <c r="R268" s="12"/>
      <c r="S268" s="12"/>
      <c r="T268" s="12"/>
      <c r="U268" s="12"/>
      <c r="V268" s="12"/>
      <c r="W268" s="12"/>
      <c r="X268" s="12"/>
      <c r="Y268" s="12"/>
      <c r="Z268" s="12"/>
      <c r="AA268" s="12"/>
      <c r="AB268" s="12"/>
      <c r="AC268" s="12"/>
      <c r="AD268" s="12"/>
      <c r="AE268" s="13"/>
      <c r="AF268" s="13"/>
      <c r="AG268" s="12"/>
      <c r="AH268" s="14"/>
      <c r="AI268" s="12"/>
      <c r="AJ268" s="12"/>
      <c r="AK268" s="12"/>
      <c r="AL268" s="12"/>
      <c r="AM268" s="12"/>
      <c r="AN268" s="12"/>
      <c r="AO268" s="12"/>
      <c r="AP268" s="12"/>
      <c r="AQ268" s="12"/>
      <c r="AR268" s="12"/>
      <c r="AS268" s="12"/>
      <c r="AT268" s="12"/>
      <c r="AU268" s="12"/>
      <c r="AV268" s="12"/>
      <c r="AW268" s="12"/>
      <c r="AX268" s="15"/>
      <c r="AY268" s="12"/>
    </row>
    <row r="269" spans="2:51" ht="12.75" hidden="1" customHeight="1">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3"/>
      <c r="AF269" s="13"/>
      <c r="AG269" s="12"/>
      <c r="AH269" s="14"/>
      <c r="AI269" s="12"/>
      <c r="AJ269" s="12"/>
      <c r="AK269" s="12"/>
      <c r="AL269" s="12"/>
      <c r="AM269" s="12"/>
      <c r="AN269" s="12"/>
      <c r="AO269" s="12"/>
      <c r="AP269" s="12"/>
      <c r="AQ269" s="12"/>
      <c r="AR269" s="12"/>
      <c r="AS269" s="12"/>
      <c r="AT269" s="12"/>
      <c r="AU269" s="12"/>
      <c r="AV269" s="12"/>
      <c r="AW269" s="12"/>
      <c r="AX269" s="15"/>
      <c r="AY269" s="12"/>
    </row>
    <row r="270" spans="2:51" ht="15" hidden="1">
      <c r="F270" s="12"/>
      <c r="G270" s="12"/>
      <c r="H270" s="12"/>
      <c r="I270" s="12"/>
      <c r="J270" s="12"/>
      <c r="K270" s="12"/>
      <c r="L270" s="12"/>
      <c r="M270" s="12"/>
      <c r="N270" s="12"/>
      <c r="O270" s="12"/>
      <c r="P270" s="12"/>
      <c r="Q270" s="12"/>
    </row>
    <row r="271" spans="2:51" ht="15" hidden="1"/>
    <row r="272" spans="2:51" ht="15" hidden="1"/>
    <row r="273" spans="2:51" ht="15" hidden="1"/>
    <row r="274" spans="2:51" ht="15" hidden="1"/>
    <row r="275" spans="2:51" ht="15" hidden="1"/>
    <row r="276" spans="2:51" ht="12.75" hidden="1" customHeight="1">
      <c r="B276" s="12"/>
      <c r="C276" s="12"/>
      <c r="D276" s="12"/>
      <c r="E276" s="12"/>
      <c r="R276" s="12"/>
      <c r="S276" s="12"/>
      <c r="T276" s="12"/>
      <c r="U276" s="12"/>
      <c r="V276" s="12"/>
      <c r="W276" s="12"/>
      <c r="X276" s="12"/>
      <c r="Y276" s="12"/>
      <c r="Z276" s="12"/>
      <c r="AA276" s="12"/>
      <c r="AB276" s="12"/>
      <c r="AC276" s="12"/>
      <c r="AD276" s="12"/>
      <c r="AE276" s="13"/>
      <c r="AF276" s="13"/>
      <c r="AG276" s="12"/>
      <c r="AH276" s="14"/>
      <c r="AI276" s="12"/>
      <c r="AJ276" s="12"/>
      <c r="AK276" s="12"/>
      <c r="AL276" s="12"/>
      <c r="AM276" s="12"/>
      <c r="AN276" s="12"/>
      <c r="AO276" s="12"/>
      <c r="AP276" s="12"/>
      <c r="AQ276" s="12"/>
      <c r="AR276" s="12"/>
      <c r="AS276" s="12"/>
      <c r="AT276" s="12"/>
      <c r="AU276" s="12"/>
      <c r="AV276" s="12"/>
      <c r="AW276" s="12"/>
      <c r="AX276" s="15"/>
      <c r="AY276" s="12"/>
    </row>
    <row r="277" spans="2:51" ht="12.75" hidden="1" customHeight="1">
      <c r="B277" s="12"/>
      <c r="C277" s="12"/>
      <c r="D277" s="12"/>
      <c r="E277" s="12"/>
      <c r="F277" s="23">
        <v>0.2</v>
      </c>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3"/>
      <c r="AF277" s="13"/>
      <c r="AG277" s="12"/>
      <c r="AH277" s="14"/>
      <c r="AI277" s="12"/>
      <c r="AJ277" s="12"/>
      <c r="AK277" s="12"/>
      <c r="AL277" s="12"/>
      <c r="AM277" s="12"/>
      <c r="AN277" s="12"/>
      <c r="AO277" s="12"/>
      <c r="AP277" s="12"/>
      <c r="AQ277" s="12"/>
      <c r="AR277" s="12"/>
      <c r="AS277" s="12"/>
      <c r="AT277" s="12"/>
      <c r="AU277" s="12"/>
      <c r="AV277" s="12"/>
      <c r="AW277" s="12"/>
      <c r="AX277" s="15"/>
      <c r="AY277" s="12"/>
    </row>
    <row r="278" spans="2:51" ht="12.75" hidden="1" customHeight="1">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3"/>
      <c r="AF278" s="13"/>
      <c r="AG278" s="12"/>
      <c r="AH278" s="14"/>
      <c r="AI278" s="12"/>
      <c r="AJ278" s="12"/>
      <c r="AK278" s="12"/>
      <c r="AL278" s="12"/>
      <c r="AM278" s="12"/>
      <c r="AN278" s="12"/>
      <c r="AO278" s="12"/>
      <c r="AP278" s="12"/>
      <c r="AQ278" s="12"/>
      <c r="AR278" s="12"/>
      <c r="AS278" s="12"/>
      <c r="AT278" s="12"/>
      <c r="AU278" s="12"/>
      <c r="AV278" s="12"/>
      <c r="AW278" s="12"/>
      <c r="AX278" s="15"/>
      <c r="AY278" s="12"/>
    </row>
    <row r="279" spans="2:51" ht="15" hidden="1">
      <c r="F279" s="12"/>
      <c r="G279" s="12"/>
      <c r="H279" s="12"/>
      <c r="I279" s="12"/>
      <c r="J279" s="12"/>
      <c r="K279" s="12"/>
      <c r="L279" s="12"/>
      <c r="M279" s="12"/>
      <c r="N279" s="12"/>
      <c r="O279" s="12"/>
      <c r="P279" s="12"/>
      <c r="Q279" s="12"/>
    </row>
    <row r="280" spans="2:51" ht="15" hidden="1"/>
    <row r="281" spans="2:51" ht="15" hidden="1"/>
    <row r="282" spans="2:51" ht="15" hidden="1"/>
    <row r="283" spans="2:51" ht="15" hidden="1"/>
    <row r="284" spans="2:51" ht="15" hidden="1"/>
    <row r="285" spans="2:51" ht="15" hidden="1"/>
    <row r="286" spans="2:51" ht="15" hidden="1"/>
    <row r="287" spans="2:51" ht="15" hidden="1"/>
    <row r="288" spans="2:51" ht="15" hidden="1"/>
    <row r="289" ht="15" hidden="1"/>
    <row r="290" ht="15" hidden="1"/>
    <row r="291" ht="15" hidden="1"/>
    <row r="292" ht="15" hidden="1"/>
    <row r="293" ht="15.75" hidden="1" customHeight="1"/>
    <row r="294" ht="15.75" hidden="1" customHeight="1"/>
    <row r="295" ht="15.75" hidden="1" customHeight="1"/>
    <row r="296" ht="15.75" hidden="1" customHeight="1"/>
    <row r="297" ht="15.75" hidden="1" customHeight="1"/>
    <row r="298" ht="15.75" hidden="1" customHeight="1"/>
    <row r="299" ht="15.75" hidden="1" customHeight="1"/>
    <row r="300" ht="15.75" hidden="1" customHeight="1"/>
    <row r="301" ht="15.75" hidden="1" customHeight="1"/>
    <row r="302" ht="15.75" hidden="1" customHeight="1"/>
    <row r="303" ht="15.75" hidden="1" customHeight="1"/>
    <row r="304" ht="15.75" hidden="1" customHeight="1"/>
    <row r="305" ht="15.75" hidden="1" customHeight="1"/>
    <row r="306" ht="15.75" hidden="1" customHeight="1"/>
    <row r="307" ht="15.75" hidden="1" customHeight="1"/>
    <row r="308" ht="15.75" hidden="1" customHeight="1"/>
    <row r="309" ht="15.75" hidden="1" customHeight="1"/>
    <row r="310" ht="15.75" hidden="1" customHeight="1"/>
    <row r="311" ht="15.75" hidden="1" customHeight="1"/>
    <row r="312" ht="15.75" hidden="1" customHeight="1"/>
    <row r="313" ht="15.75" hidden="1" customHeight="1"/>
    <row r="314" ht="15.75" hidden="1" customHeight="1"/>
    <row r="315" ht="15.75" hidden="1" customHeight="1"/>
    <row r="316" ht="15.75" hidden="1" customHeight="1"/>
    <row r="317" ht="15.75" hidden="1" customHeight="1"/>
    <row r="318" ht="15.75" hidden="1" customHeight="1"/>
    <row r="319" ht="15.75" hidden="1" customHeight="1"/>
    <row r="320" ht="15.75" hidden="1" customHeight="1"/>
    <row r="321" ht="15.75" hidden="1" customHeight="1"/>
    <row r="322" ht="15.75" hidden="1" customHeight="1"/>
    <row r="323" ht="15.75" hidden="1" customHeight="1"/>
    <row r="324" ht="15.75" hidden="1" customHeight="1"/>
    <row r="325" ht="15.75" hidden="1" customHeight="1"/>
    <row r="326" ht="15.75" hidden="1" customHeight="1"/>
    <row r="327" ht="15.75" hidden="1" customHeight="1"/>
    <row r="328" ht="15.75" hidden="1" customHeight="1"/>
    <row r="329" ht="15.75" hidden="1" customHeight="1"/>
    <row r="330" ht="15.75" hidden="1" customHeight="1"/>
    <row r="331" ht="15.75" hidden="1" customHeight="1"/>
    <row r="332" ht="15.75" hidden="1" customHeight="1"/>
    <row r="333" ht="15.75" hidden="1" customHeight="1"/>
    <row r="334" ht="15.75" hidden="1" customHeight="1"/>
    <row r="335" ht="15.75" hidden="1" customHeight="1"/>
    <row r="336" ht="15.75" hidden="1" customHeight="1"/>
    <row r="337" ht="15.75" hidden="1" customHeight="1"/>
    <row r="338" ht="15.75" hidden="1" customHeight="1"/>
    <row r="339" ht="15.75" hidden="1" customHeight="1"/>
    <row r="340" ht="15.75" hidden="1" customHeight="1"/>
    <row r="341" ht="15.75" hidden="1" customHeight="1"/>
    <row r="342" ht="15.75" hidden="1" customHeight="1"/>
    <row r="343" ht="15.75" hidden="1" customHeight="1"/>
    <row r="344" ht="15.75" hidden="1" customHeight="1"/>
    <row r="345" ht="15.75" hidden="1" customHeight="1"/>
    <row r="346" ht="15.75" hidden="1" customHeight="1"/>
    <row r="347" ht="15.75" hidden="1" customHeight="1"/>
    <row r="348" ht="15.75" hidden="1" customHeight="1"/>
    <row r="349" ht="15.75" hidden="1" customHeight="1"/>
    <row r="350" ht="15.75" hidden="1" customHeight="1"/>
    <row r="351" ht="15.75" hidden="1" customHeight="1"/>
    <row r="352" ht="15.75" hidden="1" customHeight="1"/>
    <row r="353" ht="15.75" hidden="1" customHeight="1"/>
    <row r="354" ht="15.75" hidden="1" customHeight="1"/>
    <row r="355" ht="15.75" hidden="1" customHeight="1"/>
    <row r="356" ht="15.75" hidden="1" customHeight="1"/>
    <row r="357" ht="15.75" hidden="1" customHeight="1"/>
    <row r="358" ht="15.75" hidden="1" customHeight="1"/>
    <row r="359" ht="15.75" hidden="1" customHeight="1"/>
    <row r="360" ht="15.75" hidden="1" customHeight="1"/>
    <row r="361" ht="15.75" hidden="1" customHeight="1"/>
    <row r="362" ht="15.75" hidden="1" customHeight="1"/>
    <row r="363" ht="15.75" hidden="1" customHeight="1"/>
    <row r="364" ht="15.75" hidden="1" customHeight="1"/>
    <row r="365" ht="15.75" hidden="1" customHeight="1"/>
    <row r="366" ht="15.75" hidden="1" customHeight="1"/>
    <row r="367" ht="15.75" hidden="1" customHeight="1"/>
    <row r="368" ht="15.75" hidden="1" customHeight="1"/>
    <row r="369" ht="15.75" hidden="1"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t="15.75" hidden="1" customHeight="1"/>
    <row r="394" ht="15.75" hidden="1" customHeight="1"/>
    <row r="395" ht="15.75" hidden="1" customHeight="1"/>
    <row r="396" ht="15.75" hidden="1" customHeight="1"/>
    <row r="397" ht="15.75" hidden="1" customHeight="1"/>
    <row r="398" ht="15.75" hidden="1" customHeight="1"/>
    <row r="399" ht="15.75" hidden="1" customHeight="1"/>
    <row r="400" ht="15.75" hidden="1" customHeight="1"/>
    <row r="401" ht="15.75" hidden="1" customHeight="1"/>
    <row r="402" ht="15.75" hidden="1" customHeight="1"/>
    <row r="403" ht="15.75" hidden="1" customHeight="1"/>
    <row r="404" ht="15.75" hidden="1" customHeight="1"/>
    <row r="405" ht="15.75" hidden="1" customHeight="1"/>
    <row r="406" ht="15.75" hidden="1" customHeight="1"/>
    <row r="407" ht="15.75" hidden="1" customHeight="1"/>
    <row r="408" ht="15.75" hidden="1" customHeight="1"/>
    <row r="409" ht="15.75" hidden="1" customHeight="1"/>
    <row r="410" ht="15.75" hidden="1" customHeight="1"/>
    <row r="411" ht="15.75" hidden="1" customHeight="1"/>
    <row r="412" ht="15.75" hidden="1" customHeight="1"/>
    <row r="413" ht="15.75" hidden="1" customHeight="1"/>
    <row r="414" ht="15.75" hidden="1" customHeight="1"/>
    <row r="415" ht="15.75" hidden="1" customHeight="1"/>
    <row r="416" ht="15.75" hidden="1" customHeight="1"/>
    <row r="417" ht="15.75" hidden="1" customHeight="1"/>
    <row r="418" ht="15.75" hidden="1" customHeight="1"/>
    <row r="419" ht="15.75" hidden="1" customHeight="1"/>
    <row r="420" ht="15.75" hidden="1" customHeight="1"/>
    <row r="421" ht="15.75" hidden="1" customHeight="1"/>
    <row r="422" ht="15.75" hidden="1" customHeight="1"/>
    <row r="423" ht="15.75" hidden="1" customHeight="1"/>
    <row r="424" ht="15.75" hidden="1" customHeight="1"/>
    <row r="425" ht="15.75" hidden="1" customHeight="1"/>
    <row r="426" ht="15.75" hidden="1" customHeight="1"/>
    <row r="427" ht="15.75" hidden="1" customHeight="1"/>
    <row r="428" ht="15.75" hidden="1" customHeight="1"/>
    <row r="429" ht="15.75" hidden="1" customHeight="1"/>
    <row r="430" ht="15.75" hidden="1" customHeight="1"/>
    <row r="431" ht="15.75" hidden="1" customHeight="1"/>
    <row r="432" ht="15.75" hidden="1" customHeight="1"/>
    <row r="433" ht="15.75" hidden="1" customHeight="1"/>
    <row r="434" ht="15.75" hidden="1" customHeight="1"/>
    <row r="435" ht="15.75" hidden="1" customHeight="1"/>
    <row r="436" ht="15.75" hidden="1" customHeight="1"/>
    <row r="437" ht="15.75" hidden="1" customHeight="1"/>
    <row r="438" ht="15.75" hidden="1" customHeight="1"/>
    <row r="439" ht="15.75" hidden="1" customHeight="1"/>
    <row r="440" ht="15.75" hidden="1" customHeight="1"/>
    <row r="441" ht="15.75" hidden="1" customHeight="1"/>
    <row r="442" ht="15.75" hidden="1" customHeight="1"/>
    <row r="443" ht="15.75" hidden="1" customHeight="1"/>
    <row r="444" ht="15.75" hidden="1" customHeight="1"/>
    <row r="445" ht="15.75" hidden="1" customHeight="1"/>
    <row r="446" ht="15.75" hidden="1" customHeight="1"/>
    <row r="447" ht="15.75" hidden="1" customHeight="1"/>
    <row r="448" ht="15.75" hidden="1" customHeight="1"/>
    <row r="449" ht="15.75" hidden="1" customHeight="1"/>
    <row r="450" ht="15.75" hidden="1" customHeight="1"/>
    <row r="451" ht="15.75" hidden="1" customHeight="1"/>
    <row r="452" ht="15.75" hidden="1" customHeight="1"/>
    <row r="453" ht="15.75" hidden="1" customHeight="1"/>
    <row r="454" ht="15.75" hidden="1" customHeight="1"/>
    <row r="455" ht="15.75" hidden="1" customHeight="1"/>
    <row r="456" ht="15.75" hidden="1" customHeight="1"/>
    <row r="457" ht="15.75" hidden="1" customHeight="1"/>
    <row r="458" ht="15.75" hidden="1" customHeight="1"/>
    <row r="459" ht="15.75" hidden="1" customHeight="1"/>
    <row r="460" ht="15.75" hidden="1" customHeight="1"/>
    <row r="461" ht="15.75" hidden="1" customHeight="1"/>
    <row r="462" ht="15.75" hidden="1" customHeight="1"/>
    <row r="463" ht="15.75" hidden="1" customHeight="1"/>
    <row r="464" ht="15.75" hidden="1" customHeight="1"/>
    <row r="465" ht="15.75" hidden="1" customHeight="1"/>
    <row r="466" ht="15.75" hidden="1" customHeight="1"/>
    <row r="467" ht="15.75" hidden="1" customHeight="1"/>
    <row r="468" ht="15.75" hidden="1" customHeight="1"/>
    <row r="469" ht="15.75" hidden="1" customHeight="1"/>
    <row r="470" ht="15.75" hidden="1" customHeight="1"/>
    <row r="471" ht="15.75" hidden="1" customHeight="1"/>
    <row r="472" ht="15.75" hidden="1" customHeight="1"/>
    <row r="473" ht="15.75" hidden="1" customHeight="1"/>
    <row r="474" ht="15.75" hidden="1" customHeight="1"/>
    <row r="475" ht="15.75" hidden="1" customHeight="1"/>
    <row r="476" ht="15.75" hidden="1" customHeight="1"/>
    <row r="477" ht="15.75" hidden="1" customHeight="1"/>
    <row r="478" ht="15.75" hidden="1" customHeight="1"/>
    <row r="479" ht="15.75" hidden="1" customHeight="1"/>
    <row r="480" ht="15.75" hidden="1" customHeight="1"/>
    <row r="481" ht="15.75" hidden="1" customHeight="1"/>
    <row r="482" ht="15.75" hidden="1" customHeight="1"/>
    <row r="483" ht="15.75" hidden="1" customHeight="1"/>
    <row r="484" ht="15.75" hidden="1" customHeight="1"/>
    <row r="485" ht="15.75" hidden="1" customHeight="1"/>
    <row r="486" ht="15.75" hidden="1" customHeight="1"/>
    <row r="487" ht="15.75" hidden="1" customHeight="1"/>
    <row r="488" ht="15.75" hidden="1" customHeight="1"/>
    <row r="489" ht="15.75" hidden="1" customHeight="1"/>
    <row r="490" ht="15.75" hidden="1" customHeight="1"/>
    <row r="491" ht="15.75" hidden="1" customHeight="1"/>
    <row r="492" ht="15.75" hidden="1" customHeight="1"/>
    <row r="493" ht="15.75" hidden="1" customHeight="1"/>
    <row r="494" ht="15.75" hidden="1" customHeight="1"/>
    <row r="495" ht="15.75" hidden="1" customHeight="1"/>
    <row r="496" ht="15.75" hidden="1" customHeight="1"/>
    <row r="497" ht="15.75" hidden="1" customHeight="1"/>
    <row r="498" ht="15.75" hidden="1" customHeight="1"/>
    <row r="499" ht="15.75" hidden="1" customHeight="1"/>
    <row r="500" ht="15.75" hidden="1" customHeight="1"/>
    <row r="501" ht="15.75" hidden="1" customHeight="1"/>
    <row r="502" ht="15.75" hidden="1" customHeight="1"/>
    <row r="503" ht="15.75" hidden="1" customHeight="1"/>
    <row r="504" ht="15.75" hidden="1" customHeight="1"/>
    <row r="505" ht="15.75" hidden="1" customHeight="1"/>
    <row r="506" ht="15.75" hidden="1" customHeight="1"/>
    <row r="507" ht="15.75" hidden="1" customHeight="1"/>
    <row r="508" ht="15.75" hidden="1" customHeight="1"/>
    <row r="509" ht="15.75" hidden="1" customHeight="1"/>
    <row r="510" ht="15.75" hidden="1" customHeight="1"/>
    <row r="511" ht="15.75" hidden="1" customHeight="1"/>
    <row r="512" ht="15.75" hidden="1" customHeight="1"/>
    <row r="513" ht="15.75" hidden="1" customHeight="1"/>
    <row r="514" ht="15.75" hidden="1" customHeight="1"/>
    <row r="515" ht="15.75" hidden="1" customHeight="1"/>
    <row r="516" ht="15.75" hidden="1" customHeight="1"/>
    <row r="517" ht="15.75" hidden="1" customHeight="1"/>
    <row r="518" ht="15.75" hidden="1" customHeight="1"/>
    <row r="519" ht="15.75" hidden="1" customHeight="1"/>
    <row r="520" ht="15.75" hidden="1" customHeight="1"/>
    <row r="521" ht="15.75" hidden="1" customHeight="1"/>
    <row r="522" ht="15.75" hidden="1" customHeight="1"/>
    <row r="523" ht="15.75" hidden="1" customHeight="1"/>
    <row r="524" ht="15.75" hidden="1" customHeight="1"/>
    <row r="525" ht="15.75" hidden="1" customHeight="1"/>
    <row r="526" ht="15.75" hidden="1" customHeight="1"/>
    <row r="527" ht="15.75" hidden="1" customHeight="1"/>
    <row r="528" ht="15.75" hidden="1" customHeight="1"/>
    <row r="529" ht="15.75" hidden="1" customHeight="1"/>
    <row r="530" ht="15.75" hidden="1" customHeight="1"/>
    <row r="531" ht="15.75" hidden="1" customHeight="1"/>
    <row r="532" ht="15.75" hidden="1" customHeight="1"/>
    <row r="533" ht="15.75" hidden="1" customHeight="1"/>
    <row r="534" ht="15.75" hidden="1" customHeight="1"/>
    <row r="535" ht="15.75" hidden="1" customHeight="1"/>
    <row r="536" ht="15.75" hidden="1" customHeight="1"/>
    <row r="537" ht="15.75" hidden="1" customHeight="1"/>
    <row r="538" ht="15.75" hidden="1" customHeight="1"/>
    <row r="539" ht="15.75" hidden="1" customHeight="1"/>
    <row r="540" ht="15.75" hidden="1" customHeight="1"/>
    <row r="541" ht="15.75" hidden="1" customHeight="1"/>
    <row r="542" ht="15.75" hidden="1" customHeight="1"/>
    <row r="543" ht="15.75" hidden="1" customHeight="1"/>
    <row r="544" ht="15.75" hidden="1" customHeight="1"/>
    <row r="545" ht="15.75" hidden="1" customHeight="1"/>
    <row r="546" ht="15.75" hidden="1" customHeight="1"/>
    <row r="547" ht="15.75" hidden="1" customHeight="1"/>
    <row r="548" ht="15.75" hidden="1" customHeight="1"/>
    <row r="549" ht="15.75" hidden="1" customHeight="1"/>
    <row r="550" ht="15.75" hidden="1" customHeight="1"/>
    <row r="551" ht="15.75" hidden="1" customHeight="1"/>
    <row r="552" ht="15.75" hidden="1" customHeight="1"/>
    <row r="553" ht="15.75" hidden="1" customHeight="1"/>
    <row r="554" ht="15.75" hidden="1" customHeight="1"/>
    <row r="555" ht="15.75" hidden="1" customHeight="1"/>
    <row r="556" ht="15.75" hidden="1" customHeight="1"/>
    <row r="557" ht="15.75" hidden="1" customHeight="1"/>
    <row r="558" ht="15.75" hidden="1" customHeight="1"/>
    <row r="559" ht="15.75" hidden="1" customHeight="1"/>
    <row r="560" ht="15.75" hidden="1" customHeight="1"/>
    <row r="561" ht="15.75" hidden="1" customHeight="1"/>
    <row r="562" ht="15.75" hidden="1" customHeight="1"/>
    <row r="563" ht="15.75" hidden="1" customHeight="1"/>
    <row r="564" ht="15.75" hidden="1" customHeight="1"/>
    <row r="565" ht="15.75" hidden="1" customHeight="1"/>
    <row r="566" ht="15.75" hidden="1" customHeight="1"/>
    <row r="567" ht="15.75" hidden="1" customHeight="1"/>
    <row r="568" ht="15.75" hidden="1" customHeight="1"/>
    <row r="569" ht="15.75" hidden="1" customHeight="1"/>
    <row r="570" ht="15.75" hidden="1" customHeight="1"/>
    <row r="571" ht="15.75" hidden="1" customHeight="1"/>
    <row r="572" ht="15.75" hidden="1" customHeight="1"/>
    <row r="573" ht="15.75" hidden="1" customHeight="1"/>
    <row r="574" ht="15.75" hidden="1" customHeight="1"/>
    <row r="575" ht="15.75" hidden="1" customHeight="1"/>
    <row r="576" ht="15.75" hidden="1" customHeight="1"/>
    <row r="577" ht="15.75" hidden="1" customHeight="1"/>
    <row r="578" ht="15.75" hidden="1" customHeight="1"/>
    <row r="579" ht="15.75" hidden="1" customHeight="1"/>
    <row r="580" ht="15.75" hidden="1" customHeight="1"/>
    <row r="581" ht="15.75" hidden="1" customHeight="1"/>
    <row r="582" ht="15.75" hidden="1" customHeight="1"/>
    <row r="583" ht="15.75" hidden="1" customHeight="1"/>
    <row r="584" ht="15.75" hidden="1" customHeight="1"/>
    <row r="585" ht="15.75" hidden="1" customHeight="1"/>
    <row r="586" ht="15.75" hidden="1" customHeight="1"/>
    <row r="587" ht="15.75" hidden="1" customHeight="1"/>
    <row r="588" ht="15.75" hidden="1" customHeight="1"/>
    <row r="589" ht="15.75" hidden="1" customHeight="1"/>
    <row r="590" ht="15.75" hidden="1" customHeight="1"/>
    <row r="591" ht="15.75" hidden="1" customHeight="1"/>
    <row r="592" ht="15.75" hidden="1" customHeight="1"/>
    <row r="593" ht="15.75" hidden="1" customHeight="1"/>
    <row r="594" ht="15.75" hidden="1" customHeight="1"/>
    <row r="595" ht="15.75" hidden="1" customHeight="1"/>
    <row r="596" ht="15.75" hidden="1" customHeight="1"/>
    <row r="597" ht="15.75" hidden="1" customHeight="1"/>
    <row r="598" ht="15.75" hidden="1" customHeight="1"/>
    <row r="599" ht="15.75" hidden="1" customHeight="1"/>
    <row r="600" ht="15.75" hidden="1" customHeight="1"/>
    <row r="601" ht="15.75" hidden="1" customHeight="1"/>
    <row r="602" ht="15.75" hidden="1" customHeight="1"/>
    <row r="603" ht="15.75" hidden="1" customHeight="1"/>
    <row r="604" ht="15.75" hidden="1" customHeight="1"/>
    <row r="605" ht="15.75" hidden="1" customHeight="1"/>
    <row r="606" ht="15.75" hidden="1" customHeight="1"/>
    <row r="607" ht="15.75" hidden="1" customHeight="1"/>
    <row r="608" ht="15.75" hidden="1" customHeight="1"/>
    <row r="609" ht="15.75" hidden="1" customHeight="1"/>
    <row r="610" ht="15.75" hidden="1" customHeight="1"/>
    <row r="611" ht="15.75" hidden="1" customHeight="1"/>
    <row r="612" ht="15.75" hidden="1" customHeight="1"/>
    <row r="613" ht="15.75" hidden="1" customHeight="1"/>
    <row r="614" ht="15.75" hidden="1" customHeight="1"/>
    <row r="615" ht="15.75" hidden="1" customHeight="1"/>
    <row r="616" ht="15.75" hidden="1" customHeight="1"/>
    <row r="617" ht="15.75" hidden="1" customHeight="1"/>
    <row r="618" ht="15.75" hidden="1" customHeight="1"/>
    <row r="619" ht="15.75" hidden="1" customHeight="1"/>
    <row r="620" ht="15.75" hidden="1" customHeight="1"/>
    <row r="621" ht="15.75" hidden="1" customHeight="1"/>
    <row r="622" ht="15.75" hidden="1" customHeight="1"/>
    <row r="623" ht="15.75" hidden="1" customHeight="1"/>
    <row r="624" ht="15.75" hidden="1" customHeight="1"/>
    <row r="625" ht="15.75" hidden="1" customHeight="1"/>
    <row r="626" ht="15.75" hidden="1" customHeight="1"/>
    <row r="627" ht="15.75" hidden="1" customHeight="1"/>
    <row r="628" ht="15.75" hidden="1" customHeight="1"/>
    <row r="629" ht="15.75" hidden="1" customHeight="1"/>
    <row r="630" ht="15.75" hidden="1" customHeight="1"/>
    <row r="631" ht="15.75" hidden="1" customHeight="1"/>
    <row r="632" ht="15.75" hidden="1" customHeight="1"/>
    <row r="633" ht="15.75" hidden="1" customHeight="1"/>
    <row r="634" ht="15.75" hidden="1" customHeight="1"/>
    <row r="635" ht="15.75" hidden="1" customHeight="1"/>
    <row r="636" ht="15.75" hidden="1" customHeight="1"/>
    <row r="637" ht="15.75" hidden="1" customHeight="1"/>
    <row r="638" ht="15.75" hidden="1" customHeight="1"/>
    <row r="639" ht="15.75" hidden="1" customHeight="1"/>
    <row r="640" ht="15.75" hidden="1" customHeight="1"/>
    <row r="641" ht="15.75" hidden="1" customHeight="1"/>
    <row r="642" ht="15.75" hidden="1" customHeight="1"/>
    <row r="643" ht="15.75" hidden="1" customHeight="1"/>
    <row r="644" ht="15.75" hidden="1" customHeight="1"/>
    <row r="645" ht="15.75" hidden="1" customHeight="1"/>
    <row r="646" ht="15.75" hidden="1" customHeight="1"/>
    <row r="647" ht="15.75" hidden="1" customHeight="1"/>
    <row r="648" ht="15.75" hidden="1" customHeight="1"/>
    <row r="649" ht="15.75" hidden="1" customHeight="1"/>
    <row r="650" ht="15.75" hidden="1" customHeight="1"/>
    <row r="651" ht="15.75" hidden="1" customHeight="1"/>
    <row r="652" ht="15.75" hidden="1" customHeight="1"/>
    <row r="653" ht="15.75" hidden="1" customHeight="1"/>
    <row r="654" ht="15.75" hidden="1" customHeight="1"/>
    <row r="655" ht="15.75" hidden="1" customHeight="1"/>
    <row r="656" ht="15.75" hidden="1" customHeight="1"/>
    <row r="657" ht="15.75" hidden="1" customHeight="1"/>
    <row r="658" ht="15.75" hidden="1" customHeight="1"/>
    <row r="659" ht="15.75" hidden="1" customHeight="1"/>
    <row r="660" ht="15.75" hidden="1" customHeight="1"/>
    <row r="661" ht="15.75" hidden="1" customHeight="1"/>
    <row r="662" ht="15.75" hidden="1" customHeight="1"/>
    <row r="663" ht="15.75" hidden="1" customHeight="1"/>
    <row r="664" ht="15.75" hidden="1" customHeight="1"/>
    <row r="665" ht="15.75" hidden="1" customHeight="1"/>
    <row r="666" ht="15.75" hidden="1" customHeight="1"/>
    <row r="667" ht="15.75" hidden="1" customHeight="1"/>
    <row r="668" ht="15.75" hidden="1" customHeight="1"/>
    <row r="669" ht="15.75" hidden="1" customHeight="1"/>
    <row r="670" ht="15.75" hidden="1" customHeight="1"/>
    <row r="671" ht="15.75" hidden="1" customHeight="1"/>
    <row r="672" ht="15.75" hidden="1" customHeight="1"/>
    <row r="673" ht="15.75" hidden="1" customHeight="1"/>
    <row r="674" ht="15.75" hidden="1" customHeight="1"/>
    <row r="675" ht="15.75" hidden="1" customHeight="1"/>
    <row r="676" ht="15.75" hidden="1" customHeight="1"/>
    <row r="677" ht="15.75" hidden="1" customHeight="1"/>
    <row r="678" ht="15.75" hidden="1" customHeight="1"/>
    <row r="679" ht="15.75" hidden="1" customHeight="1"/>
    <row r="680" ht="15.75" hidden="1" customHeight="1"/>
    <row r="681" ht="15.75" hidden="1" customHeight="1"/>
    <row r="682" ht="15.75" hidden="1" customHeight="1"/>
    <row r="683" ht="15.75" hidden="1" customHeight="1"/>
    <row r="684" ht="15.75" hidden="1" customHeight="1"/>
    <row r="685" ht="15.75" hidden="1" customHeight="1"/>
    <row r="686" ht="15.75" hidden="1" customHeight="1"/>
    <row r="687" ht="15.75" hidden="1" customHeight="1"/>
    <row r="688" ht="15.75" hidden="1" customHeight="1"/>
    <row r="689" ht="15.75" hidden="1" customHeight="1"/>
    <row r="690" ht="15.75" hidden="1" customHeight="1"/>
    <row r="691" ht="15.75" hidden="1" customHeight="1"/>
    <row r="692" ht="15.75" hidden="1" customHeight="1"/>
    <row r="693" ht="15.75" hidden="1" customHeight="1"/>
    <row r="694" ht="15.75" hidden="1" customHeight="1"/>
    <row r="695" ht="15.75" hidden="1" customHeight="1"/>
    <row r="696" ht="15.75" hidden="1" customHeight="1"/>
    <row r="697" ht="15.75" hidden="1" customHeight="1"/>
    <row r="698" ht="15.75" hidden="1" customHeight="1"/>
    <row r="699" ht="15.75" hidden="1" customHeight="1"/>
    <row r="700" ht="15.75" hidden="1" customHeight="1"/>
    <row r="701" ht="15.75" hidden="1" customHeight="1"/>
    <row r="702" ht="15.75" hidden="1" customHeight="1"/>
    <row r="703" ht="15.75" hidden="1" customHeight="1"/>
    <row r="704" ht="15.75" hidden="1" customHeight="1"/>
    <row r="705" ht="15.75" hidden="1" customHeight="1"/>
    <row r="706" ht="15.75" hidden="1" customHeight="1"/>
    <row r="707" ht="15.75" hidden="1" customHeight="1"/>
    <row r="708" ht="15.75" hidden="1" customHeight="1"/>
    <row r="709" ht="15.75" hidden="1" customHeight="1"/>
    <row r="710" ht="15.75" hidden="1" customHeight="1"/>
    <row r="711" ht="15.75" hidden="1" customHeight="1"/>
    <row r="712" ht="15.75" hidden="1" customHeight="1"/>
    <row r="713" ht="15.75" hidden="1" customHeight="1"/>
    <row r="714" ht="15.75" hidden="1" customHeight="1"/>
    <row r="715" ht="15.75" hidden="1" customHeight="1"/>
    <row r="716" ht="15.75" hidden="1" customHeight="1"/>
    <row r="717" ht="15.75" hidden="1" customHeight="1"/>
    <row r="718" ht="15.75" hidden="1" customHeight="1"/>
    <row r="719" ht="15.75" hidden="1" customHeight="1"/>
    <row r="720" ht="15.75" hidden="1" customHeight="1"/>
    <row r="721" ht="15.75" hidden="1" customHeight="1"/>
    <row r="722" ht="15.75" hidden="1" customHeight="1"/>
    <row r="723" ht="15.75" hidden="1" customHeight="1"/>
    <row r="724" ht="15.75" hidden="1" customHeight="1"/>
    <row r="725" ht="15.75" hidden="1" customHeight="1"/>
    <row r="726" ht="15.75" hidden="1" customHeight="1"/>
    <row r="727" ht="15.75" hidden="1" customHeight="1"/>
    <row r="728" ht="15.75" hidden="1" customHeight="1"/>
    <row r="729" ht="15.75" hidden="1" customHeight="1"/>
    <row r="730" ht="15.75" hidden="1" customHeight="1"/>
    <row r="731" ht="15.75" hidden="1" customHeight="1"/>
    <row r="732" ht="15.75" hidden="1" customHeight="1"/>
    <row r="733" ht="15.75" hidden="1" customHeight="1"/>
    <row r="734" ht="15.75" hidden="1" customHeight="1"/>
    <row r="735" ht="15.75" hidden="1" customHeight="1"/>
    <row r="736" ht="15.75" hidden="1" customHeight="1"/>
    <row r="737" ht="15.75" hidden="1" customHeight="1"/>
    <row r="738" ht="15.75" hidden="1" customHeight="1"/>
    <row r="739" ht="15.75" hidden="1" customHeight="1"/>
    <row r="740" ht="15.75" hidden="1" customHeight="1"/>
    <row r="741" ht="15.75" hidden="1" customHeight="1"/>
    <row r="742" ht="15.75" hidden="1" customHeight="1"/>
    <row r="743" ht="15.75" hidden="1" customHeight="1"/>
    <row r="744" ht="15.75" hidden="1" customHeight="1"/>
    <row r="745" ht="15.75" hidden="1" customHeight="1"/>
    <row r="746" ht="15.75" hidden="1" customHeight="1"/>
    <row r="747" ht="15.75" hidden="1" customHeight="1"/>
    <row r="748" ht="15.75" hidden="1" customHeight="1"/>
    <row r="749" ht="15.75" hidden="1" customHeight="1"/>
    <row r="750" ht="15.75" hidden="1" customHeight="1"/>
    <row r="751" ht="15.75" hidden="1" customHeight="1"/>
    <row r="752" ht="15.75" hidden="1" customHeight="1"/>
    <row r="753" ht="15.75" hidden="1" customHeight="1"/>
    <row r="754" ht="15.75" hidden="1" customHeight="1"/>
    <row r="755" ht="15.75" hidden="1" customHeight="1"/>
    <row r="756" ht="15.75" hidden="1" customHeight="1"/>
    <row r="757" ht="15.75" hidden="1" customHeight="1"/>
    <row r="758" ht="15.75" hidden="1" customHeight="1"/>
    <row r="759" ht="15.75" hidden="1" customHeight="1"/>
    <row r="760" ht="15.75" hidden="1" customHeight="1"/>
    <row r="761" ht="15.75" hidden="1" customHeight="1"/>
    <row r="762" ht="15.75" hidden="1" customHeight="1"/>
    <row r="763" ht="15.75" hidden="1" customHeight="1"/>
    <row r="764" ht="15.75" hidden="1" customHeight="1"/>
    <row r="765" ht="15.75" hidden="1" customHeight="1"/>
    <row r="766" ht="15.75" hidden="1" customHeight="1"/>
    <row r="767" ht="15.75" hidden="1" customHeight="1"/>
    <row r="768" ht="15.75" hidden="1" customHeight="1"/>
    <row r="769" ht="15.75" hidden="1" customHeight="1"/>
    <row r="770" ht="15.75" hidden="1" customHeight="1"/>
    <row r="771" ht="15.75" hidden="1" customHeight="1"/>
    <row r="772" ht="15.75" hidden="1" customHeight="1"/>
    <row r="773" ht="15.75" hidden="1" customHeight="1"/>
    <row r="774" ht="15.75" hidden="1" customHeight="1"/>
    <row r="775" ht="15.75" hidden="1" customHeight="1"/>
    <row r="776" ht="15.75" hidden="1" customHeight="1"/>
    <row r="777" ht="15.75" hidden="1" customHeight="1"/>
    <row r="778" ht="15.75" hidden="1" customHeight="1"/>
    <row r="779" ht="15.75" hidden="1" customHeight="1"/>
    <row r="780" ht="15.75" hidden="1" customHeight="1"/>
    <row r="781" ht="15.75" hidden="1" customHeight="1"/>
    <row r="782" ht="15.75" hidden="1" customHeight="1"/>
    <row r="783" ht="15.75" hidden="1" customHeight="1"/>
    <row r="784" ht="15.75" hidden="1" customHeight="1"/>
    <row r="785" ht="15.75" hidden="1" customHeight="1"/>
    <row r="786" ht="15.75" hidden="1" customHeight="1"/>
    <row r="787" ht="15.75" hidden="1" customHeight="1"/>
    <row r="788" ht="15.75" hidden="1" customHeight="1"/>
    <row r="789" ht="15.75" hidden="1" customHeight="1"/>
    <row r="790" ht="15.75" hidden="1" customHeight="1"/>
    <row r="791" ht="15.75" hidden="1" customHeight="1"/>
    <row r="792" ht="15.75" hidden="1" customHeight="1"/>
    <row r="793" ht="15.75" hidden="1" customHeight="1"/>
    <row r="794" ht="15.75" hidden="1" customHeight="1"/>
    <row r="795" ht="15.75" hidden="1" customHeight="1"/>
    <row r="796" ht="15.75" hidden="1" customHeight="1"/>
    <row r="797" ht="15.75" hidden="1" customHeight="1"/>
    <row r="798" ht="15.75" hidden="1" customHeight="1"/>
    <row r="799" ht="15.75" hidden="1" customHeight="1"/>
    <row r="800" ht="15.75" hidden="1" customHeight="1"/>
    <row r="801" ht="15.75" hidden="1" customHeight="1"/>
    <row r="802" ht="15.75" hidden="1" customHeight="1"/>
    <row r="803" ht="15.75" hidden="1" customHeight="1"/>
    <row r="804" ht="15.75" hidden="1" customHeight="1"/>
    <row r="805" ht="15.75" hidden="1" customHeight="1"/>
    <row r="806" ht="15.75" hidden="1" customHeight="1"/>
    <row r="807" ht="15.75" hidden="1" customHeight="1"/>
    <row r="808" ht="15.75" hidden="1" customHeight="1"/>
    <row r="809" ht="15.75" hidden="1" customHeight="1"/>
    <row r="810" ht="15.75" hidden="1" customHeight="1"/>
    <row r="811" ht="15.75" hidden="1" customHeight="1"/>
    <row r="812" ht="15.75" hidden="1" customHeight="1"/>
    <row r="813" ht="15.75" hidden="1" customHeight="1"/>
    <row r="814" ht="15.75" hidden="1" customHeight="1"/>
    <row r="815" ht="15.75" hidden="1" customHeight="1"/>
    <row r="816" ht="15.75" hidden="1" customHeight="1"/>
    <row r="817" ht="15.75" hidden="1" customHeight="1"/>
    <row r="818" ht="15.75" hidden="1" customHeight="1"/>
    <row r="819" ht="15.75" hidden="1" customHeight="1"/>
    <row r="820" ht="15.75" hidden="1" customHeight="1"/>
    <row r="821" ht="15.75" hidden="1" customHeight="1"/>
    <row r="822" ht="15.75" hidden="1" customHeight="1"/>
    <row r="823" ht="15.75" hidden="1" customHeight="1"/>
    <row r="824" ht="15.75" hidden="1" customHeight="1"/>
    <row r="825" ht="15.75" hidden="1" customHeight="1"/>
    <row r="826" ht="15.75" hidden="1" customHeight="1"/>
    <row r="827" ht="15.75" hidden="1" customHeight="1"/>
    <row r="828" ht="15.75" hidden="1" customHeight="1"/>
    <row r="829" ht="15.75" hidden="1" customHeight="1"/>
    <row r="830" ht="15.75" hidden="1" customHeight="1"/>
    <row r="831" ht="15.75" hidden="1" customHeight="1"/>
    <row r="832" ht="15.75" hidden="1" customHeight="1"/>
    <row r="833" ht="15.75" hidden="1" customHeight="1"/>
    <row r="834" ht="15.75" hidden="1" customHeight="1"/>
    <row r="835" ht="15.75" hidden="1" customHeight="1"/>
    <row r="836" ht="15.75" hidden="1" customHeight="1"/>
    <row r="837" ht="15.75" hidden="1" customHeight="1"/>
    <row r="838" ht="15.75" hidden="1" customHeight="1"/>
    <row r="839" ht="15.75" hidden="1" customHeight="1"/>
    <row r="840" ht="15.75" hidden="1" customHeight="1"/>
    <row r="841" ht="15.75" hidden="1" customHeight="1"/>
    <row r="842" ht="15.75" hidden="1" customHeight="1"/>
    <row r="843" ht="15.75" hidden="1" customHeight="1"/>
    <row r="844" ht="15.75" hidden="1" customHeight="1"/>
    <row r="845" ht="15.75" hidden="1" customHeight="1"/>
    <row r="846" ht="15.75" hidden="1" customHeight="1"/>
    <row r="847" ht="15.75" hidden="1" customHeight="1"/>
    <row r="848" ht="15.75" hidden="1" customHeight="1"/>
    <row r="849" ht="15.75" hidden="1" customHeight="1"/>
    <row r="850" ht="15.75" hidden="1" customHeight="1"/>
    <row r="851" ht="15.75" hidden="1" customHeight="1"/>
    <row r="852" ht="15.75" hidden="1" customHeight="1"/>
    <row r="853" ht="15.75" hidden="1" customHeight="1"/>
    <row r="854" ht="15.75" hidden="1" customHeight="1"/>
    <row r="855" ht="15.75" hidden="1" customHeight="1"/>
    <row r="856" ht="15.75" hidden="1" customHeight="1"/>
    <row r="857" ht="15.75" hidden="1" customHeight="1"/>
    <row r="858" ht="15.75" hidden="1" customHeight="1"/>
    <row r="859" ht="15.75" hidden="1" customHeight="1"/>
    <row r="860" ht="15.75" hidden="1" customHeight="1"/>
    <row r="861" ht="15.75" hidden="1" customHeight="1"/>
    <row r="862" ht="15.75" hidden="1" customHeight="1"/>
    <row r="863" ht="15.75" hidden="1" customHeight="1"/>
    <row r="864" ht="15.75" hidden="1" customHeight="1"/>
    <row r="865" ht="15.75" hidden="1" customHeight="1"/>
    <row r="866" ht="15.75" hidden="1" customHeight="1"/>
    <row r="867" ht="15.75" hidden="1" customHeight="1"/>
    <row r="868" ht="15.75" hidden="1" customHeight="1"/>
    <row r="869" ht="15.75" hidden="1" customHeight="1"/>
    <row r="870" ht="15.75" hidden="1" customHeight="1"/>
    <row r="871" ht="15.75" hidden="1" customHeight="1"/>
    <row r="872" ht="15.75" hidden="1" customHeight="1"/>
    <row r="873" ht="15.75" hidden="1" customHeight="1"/>
    <row r="874" ht="15.75" hidden="1" customHeight="1"/>
    <row r="875" ht="15.75" hidden="1" customHeight="1"/>
    <row r="876" ht="15.75" hidden="1" customHeight="1"/>
    <row r="877" ht="15.75" hidden="1" customHeight="1"/>
    <row r="878" ht="15.75" hidden="1" customHeight="1"/>
    <row r="879" ht="15.75" hidden="1" customHeight="1"/>
    <row r="880" ht="15.75" hidden="1" customHeight="1"/>
    <row r="881" ht="15.75" hidden="1" customHeight="1"/>
    <row r="882" ht="15.75" hidden="1" customHeight="1"/>
    <row r="883" ht="15.75" hidden="1" customHeight="1"/>
    <row r="884" ht="15.75" hidden="1" customHeight="1"/>
    <row r="885" ht="15.75" hidden="1" customHeight="1"/>
    <row r="886" ht="15.75" hidden="1" customHeight="1"/>
    <row r="887" ht="15.75" hidden="1" customHeight="1"/>
    <row r="888" ht="15.75" hidden="1" customHeight="1"/>
    <row r="889" ht="15.75" hidden="1" customHeight="1"/>
    <row r="890" ht="15.75" hidden="1" customHeight="1"/>
    <row r="891" ht="15.75" hidden="1" customHeight="1"/>
    <row r="892" ht="15.75" hidden="1" customHeight="1"/>
    <row r="893" ht="15.75" hidden="1" customHeight="1"/>
    <row r="894" ht="15.75" hidden="1" customHeight="1"/>
    <row r="895" ht="15.75" hidden="1" customHeight="1"/>
    <row r="896" ht="15.75" hidden="1" customHeight="1"/>
    <row r="897" ht="15.75" hidden="1" customHeight="1"/>
    <row r="898" ht="15.75" hidden="1" customHeight="1"/>
    <row r="899" ht="15.75" hidden="1" customHeight="1"/>
    <row r="900" ht="15.75" hidden="1" customHeight="1"/>
    <row r="901" ht="15.75" hidden="1" customHeight="1"/>
    <row r="902" ht="15.75" hidden="1" customHeight="1"/>
    <row r="903" ht="15.75" hidden="1" customHeight="1"/>
    <row r="904" ht="15.75" hidden="1" customHeight="1"/>
    <row r="905" ht="15.75" hidden="1" customHeight="1"/>
    <row r="906" ht="15.75" hidden="1" customHeight="1"/>
    <row r="907" ht="15.75" hidden="1" customHeight="1"/>
    <row r="908" ht="15.75" hidden="1" customHeight="1"/>
    <row r="909" ht="15.75" hidden="1" customHeight="1"/>
    <row r="910" ht="15.75" hidden="1" customHeight="1"/>
    <row r="911" ht="15.75" hidden="1" customHeight="1"/>
    <row r="912" ht="15.75" hidden="1" customHeight="1"/>
    <row r="913" ht="15.75" hidden="1" customHeight="1"/>
    <row r="914" ht="15.75" hidden="1" customHeight="1"/>
    <row r="915" ht="15.75" hidden="1" customHeight="1"/>
    <row r="916" ht="15.75" hidden="1" customHeight="1"/>
    <row r="917" ht="15.75" hidden="1" customHeight="1"/>
    <row r="918" ht="15.75" hidden="1" customHeight="1"/>
    <row r="919" ht="15.75" hidden="1" customHeight="1"/>
    <row r="920" ht="15.75" hidden="1" customHeight="1"/>
    <row r="921" ht="15.75" hidden="1" customHeight="1"/>
    <row r="922" ht="15.75" hidden="1" customHeight="1"/>
    <row r="923" ht="15.75" hidden="1" customHeight="1"/>
    <row r="924" ht="15.75" hidden="1" customHeight="1"/>
    <row r="925" ht="15.75" hidden="1" customHeight="1"/>
    <row r="926" ht="15" hidden="1" customHeight="1"/>
    <row r="927" ht="15"/>
    <row r="928" ht="15"/>
    <row r="929" ht="15"/>
    <row r="930" ht="15"/>
    <row r="931" ht="15.6" customHeight="1"/>
    <row r="932" ht="15.6" customHeight="1"/>
    <row r="933" ht="15.6" customHeight="1"/>
    <row r="934" ht="15.6" customHeight="1"/>
    <row r="935" ht="15.6" customHeight="1"/>
    <row r="936" ht="15.6" customHeight="1"/>
    <row r="937" ht="15.6" customHeight="1"/>
    <row r="938" ht="15.6" customHeight="1"/>
    <row r="939" ht="15.6" customHeight="1"/>
    <row r="940" ht="15.6" customHeight="1"/>
    <row r="941" ht="15.6" customHeight="1"/>
    <row r="942" ht="15.6" customHeight="1"/>
    <row r="943" ht="15.6" customHeight="1"/>
    <row r="944" ht="15.6" customHeight="1"/>
    <row r="945" ht="15.6" customHeight="1"/>
    <row r="946" ht="15.6" customHeight="1"/>
    <row r="947" ht="15.6" customHeight="1"/>
    <row r="948" ht="15.6" customHeight="1"/>
    <row r="949" ht="15.6" customHeight="1"/>
    <row r="950" ht="15.6" customHeight="1"/>
    <row r="951" ht="15.6" customHeight="1"/>
    <row r="952" ht="15.6" customHeight="1"/>
    <row r="953" ht="15.6" customHeight="1"/>
    <row r="954" ht="15.6" customHeight="1"/>
    <row r="955" ht="15.6" customHeight="1"/>
    <row r="956" ht="15.6" customHeight="1"/>
    <row r="957" ht="15.6" customHeight="1"/>
    <row r="958" ht="15.6" customHeight="1"/>
    <row r="959" ht="15.6" customHeight="1"/>
    <row r="960" ht="15.6" customHeight="1"/>
    <row r="961" ht="15.6" customHeight="1"/>
    <row r="962" ht="15.6" customHeight="1"/>
    <row r="963" ht="15.6" customHeight="1"/>
    <row r="964" ht="15.6" customHeight="1"/>
    <row r="965" ht="15.6" customHeight="1"/>
    <row r="966" ht="15.6" customHeight="1"/>
    <row r="967" ht="15.6" customHeight="1"/>
    <row r="968" ht="15.6" customHeight="1"/>
    <row r="969" ht="15.6" customHeight="1"/>
    <row r="970" ht="15.6" customHeight="1"/>
    <row r="971" ht="15.6" customHeight="1"/>
    <row r="972" ht="15.6" customHeight="1"/>
    <row r="973" ht="15.6" customHeight="1"/>
    <row r="974" ht="15.6" customHeight="1"/>
    <row r="975" ht="15.6" customHeight="1"/>
    <row r="976" ht="15.6" customHeight="1"/>
    <row r="977" ht="15.6" customHeight="1"/>
    <row r="978" ht="15.6" customHeight="1"/>
    <row r="979" ht="15.6" customHeight="1"/>
    <row r="980" ht="15.6" customHeight="1"/>
    <row r="981" ht="15.6" customHeight="1"/>
    <row r="982" ht="15.6" customHeight="1"/>
    <row r="983" ht="15.6" customHeight="1"/>
    <row r="984" ht="15.6" customHeight="1"/>
    <row r="985" ht="15.6" customHeight="1"/>
    <row r="986" ht="15.6" customHeight="1"/>
    <row r="987" ht="15.6" customHeight="1"/>
    <row r="988" ht="15.6" customHeight="1"/>
    <row r="989" ht="15.6" customHeight="1"/>
    <row r="990" ht="15.6" customHeight="1"/>
    <row r="991" ht="15.6" customHeight="1"/>
    <row r="992" ht="15.6" customHeight="1"/>
    <row r="993" ht="15.6" customHeight="1"/>
    <row r="994" ht="15.6" customHeight="1"/>
    <row r="995" ht="15.6" customHeight="1"/>
    <row r="996" ht="15.6" customHeight="1"/>
    <row r="997" ht="15.6" customHeight="1"/>
    <row r="998" ht="15.6" customHeight="1"/>
    <row r="999" ht="15.6" customHeight="1"/>
    <row r="1000" ht="15.6" customHeight="1"/>
    <row r="1001" ht="15.6" customHeight="1"/>
    <row r="1002" ht="15.6" customHeight="1"/>
    <row r="1003" ht="15.6" customHeight="1"/>
    <row r="1004" ht="15.6" customHeight="1"/>
    <row r="1005" ht="15.6" customHeight="1"/>
    <row r="1006" ht="15.6" customHeight="1"/>
    <row r="1007" ht="15.6" customHeight="1"/>
    <row r="1008" ht="15.6" customHeight="1"/>
    <row r="1009" ht="15.6" customHeight="1"/>
    <row r="1010" ht="15.6" customHeight="1"/>
    <row r="1011" ht="15.6" customHeight="1"/>
    <row r="1012" ht="15.6" customHeight="1"/>
    <row r="1013" ht="15.6" customHeight="1"/>
    <row r="1014" ht="15.6" customHeight="1"/>
    <row r="1015" ht="15.6" customHeight="1"/>
    <row r="1016" ht="15.6" customHeight="1"/>
    <row r="1017" ht="15.6" customHeight="1"/>
    <row r="1018" ht="15.6" customHeight="1"/>
    <row r="1019" ht="15.6" customHeight="1"/>
    <row r="1020" ht="15.6" customHeight="1"/>
    <row r="1021" ht="15.6" customHeight="1"/>
    <row r="1022" ht="15.6" customHeight="1"/>
    <row r="1023" ht="15.6" customHeight="1"/>
    <row r="1024" ht="15.6" customHeight="1"/>
    <row r="1025" ht="15.6" customHeight="1"/>
    <row r="1026" ht="15.6" customHeight="1"/>
    <row r="1027" ht="15.6" customHeight="1"/>
    <row r="1028" ht="15.6" customHeight="1"/>
    <row r="1029" ht="15.6" customHeight="1"/>
    <row r="1030" ht="15.6" customHeight="1"/>
    <row r="1031" ht="15.6" customHeight="1"/>
    <row r="1032" ht="15.6" customHeight="1"/>
    <row r="1033" ht="15.6" customHeight="1"/>
    <row r="1034" ht="15.6" customHeight="1"/>
    <row r="1035" ht="15.6" customHeight="1"/>
  </sheetData>
  <mergeCells count="85">
    <mergeCell ref="B3:AY3"/>
    <mergeCell ref="B22:D22"/>
    <mergeCell ref="AV8:AV12"/>
    <mergeCell ref="AY8:AY12"/>
    <mergeCell ref="Z8:Z12"/>
    <mergeCell ref="AA8:AA12"/>
    <mergeCell ref="AG8:AG12"/>
    <mergeCell ref="AH8:AH12"/>
    <mergeCell ref="AL8:AL12"/>
    <mergeCell ref="AQ8:AQ12"/>
    <mergeCell ref="T8:T12"/>
    <mergeCell ref="U8:U12"/>
    <mergeCell ref="V8:V12"/>
    <mergeCell ref="E16:M16"/>
    <mergeCell ref="B8:B12"/>
    <mergeCell ref="C8:C12"/>
    <mergeCell ref="D8:D12"/>
    <mergeCell ref="T4:AA4"/>
    <mergeCell ref="AB4:AY4"/>
    <mergeCell ref="B2:AY2"/>
    <mergeCell ref="B21:D21"/>
    <mergeCell ref="S8:S12"/>
    <mergeCell ref="I8:I12"/>
    <mergeCell ref="J8:J12"/>
    <mergeCell ref="K8:K12"/>
    <mergeCell ref="L8:L12"/>
    <mergeCell ref="M8:M12"/>
    <mergeCell ref="AS6:AW6"/>
    <mergeCell ref="AL7:AM7"/>
    <mergeCell ref="AQ7:AR7"/>
    <mergeCell ref="AV7:AW7"/>
    <mergeCell ref="AI6:AM6"/>
    <mergeCell ref="AN6:AR6"/>
    <mergeCell ref="B23:D23"/>
    <mergeCell ref="B24:D24"/>
    <mergeCell ref="B25:D25"/>
    <mergeCell ref="B4:S4"/>
    <mergeCell ref="B17:D17"/>
    <mergeCell ref="E17:M17"/>
    <mergeCell ref="B18:D18"/>
    <mergeCell ref="E18:M18"/>
    <mergeCell ref="B19:D19"/>
    <mergeCell ref="B20:D20"/>
    <mergeCell ref="B14:D14"/>
    <mergeCell ref="E14:L14"/>
    <mergeCell ref="B15:D15"/>
    <mergeCell ref="E15:M15"/>
    <mergeCell ref="B16:D16"/>
    <mergeCell ref="AE6:AE7"/>
    <mergeCell ref="R6:R7"/>
    <mergeCell ref="S6:S7"/>
    <mergeCell ref="T6:T7"/>
    <mergeCell ref="U6:U7"/>
    <mergeCell ref="V6:V7"/>
    <mergeCell ref="W6:W7"/>
    <mergeCell ref="AC6:AC7"/>
    <mergeCell ref="E8:E12"/>
    <mergeCell ref="F8:F12"/>
    <mergeCell ref="G8:G12"/>
    <mergeCell ref="AD6:AD7"/>
    <mergeCell ref="W8:W10"/>
    <mergeCell ref="X8:X12"/>
    <mergeCell ref="Y8:Y12"/>
    <mergeCell ref="N8:N12"/>
    <mergeCell ref="O8:O12"/>
    <mergeCell ref="P8:P12"/>
    <mergeCell ref="Q8:Q12"/>
    <mergeCell ref="R8:R12"/>
    <mergeCell ref="H8:H12"/>
    <mergeCell ref="B5:AH5"/>
    <mergeCell ref="AI5:AW5"/>
    <mergeCell ref="AX5:AX7"/>
    <mergeCell ref="AY5:AY7"/>
    <mergeCell ref="B6:B7"/>
    <mergeCell ref="C6:C7"/>
    <mergeCell ref="D6:D7"/>
    <mergeCell ref="E6:E7"/>
    <mergeCell ref="F6:Q6"/>
    <mergeCell ref="AF6:AF7"/>
    <mergeCell ref="AG6:AH6"/>
    <mergeCell ref="X6:X7"/>
    <mergeCell ref="Y6:Y7"/>
    <mergeCell ref="Z6:Z7"/>
    <mergeCell ref="AA6:AA7"/>
    <mergeCell ref="AB6:AB7"/>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A141"/>
  <sheetViews>
    <sheetView topLeftCell="AC19" zoomScale="50" zoomScaleNormal="50" workbookViewId="0">
      <selection activeCell="AB4" sqref="AB4:AZ4"/>
    </sheetView>
  </sheetViews>
  <sheetFormatPr baseColWidth="10" defaultRowHeight="15"/>
  <cols>
    <col min="2" max="2" width="27.7109375" customWidth="1"/>
    <col min="3" max="3" width="23.7109375" customWidth="1"/>
    <col min="4" max="4" width="20.7109375" customWidth="1"/>
    <col min="5" max="5" width="21.42578125" customWidth="1"/>
    <col min="18" max="18" width="27.28515625" customWidth="1"/>
    <col min="19" max="19" width="21.5703125" customWidth="1"/>
    <col min="20" max="20" width="30" customWidth="1"/>
    <col min="21" max="21" width="36" customWidth="1"/>
    <col min="22" max="22" width="16.140625" customWidth="1"/>
    <col min="23" max="23" width="28" customWidth="1"/>
    <col min="24" max="24" width="16" customWidth="1"/>
    <col min="25" max="25" width="18.5703125" customWidth="1"/>
    <col min="26" max="26" width="15.42578125" customWidth="1"/>
    <col min="27" max="27" width="19" customWidth="1"/>
    <col min="28" max="28" width="19.42578125" customWidth="1"/>
    <col min="29" max="29" width="21.7109375" customWidth="1"/>
    <col min="30" max="30" width="30.28515625" customWidth="1"/>
    <col min="33" max="33" width="17.7109375" customWidth="1"/>
    <col min="34" max="34" width="13.42578125" customWidth="1"/>
    <col min="35" max="35" width="14.7109375" customWidth="1"/>
    <col min="51" max="51" width="19.7109375" customWidth="1"/>
    <col min="52" max="52" width="26" customWidth="1"/>
  </cols>
  <sheetData>
    <row r="1" spans="2:53" ht="15.75" thickBot="1"/>
    <row r="2" spans="2:53" ht="194.25" customHeight="1" thickBot="1">
      <c r="B2" s="106"/>
      <c r="C2" s="107"/>
      <c r="D2" s="1113" t="s">
        <v>148</v>
      </c>
      <c r="E2" s="1114"/>
      <c r="F2" s="1114"/>
      <c r="G2" s="1114"/>
      <c r="H2" s="1114"/>
      <c r="I2" s="1114"/>
      <c r="J2" s="1114"/>
      <c r="K2" s="1114"/>
      <c r="L2" s="1114"/>
      <c r="M2" s="1114"/>
      <c r="N2" s="1114"/>
      <c r="O2" s="1114"/>
      <c r="P2" s="1114"/>
      <c r="Q2" s="1114"/>
      <c r="R2" s="1114"/>
      <c r="S2" s="1114"/>
      <c r="T2" s="1114"/>
      <c r="U2" s="1114"/>
      <c r="V2" s="1114"/>
      <c r="W2" s="1114"/>
      <c r="X2" s="1114"/>
      <c r="Y2" s="1114"/>
      <c r="Z2" s="1114"/>
      <c r="AA2" s="1114"/>
      <c r="AB2" s="1114"/>
      <c r="AC2" s="1114"/>
      <c r="AD2" s="1114"/>
      <c r="AE2" s="1114"/>
      <c r="AF2" s="1114"/>
      <c r="AG2" s="1114"/>
      <c r="AH2" s="1114"/>
      <c r="AI2" s="1114"/>
      <c r="AJ2" s="1114"/>
      <c r="AK2" s="1114"/>
      <c r="AL2" s="1114"/>
      <c r="AM2" s="1114"/>
      <c r="AN2" s="1114"/>
      <c r="AO2" s="1114"/>
      <c r="AP2" s="1114"/>
      <c r="AQ2" s="1114"/>
      <c r="AR2" s="1114"/>
      <c r="AS2" s="1114"/>
      <c r="AT2" s="1114"/>
      <c r="AU2" s="1114"/>
      <c r="AV2" s="1114"/>
      <c r="AW2" s="1114"/>
      <c r="AX2" s="1114"/>
      <c r="AY2" s="1114"/>
      <c r="AZ2" s="108"/>
      <c r="BA2" s="109"/>
    </row>
    <row r="3" spans="2:53" ht="35.25" thickBot="1">
      <c r="B3" s="712" t="s">
        <v>155</v>
      </c>
      <c r="C3" s="752"/>
      <c r="D3" s="752"/>
      <c r="E3" s="752"/>
      <c r="F3" s="752"/>
      <c r="G3" s="752"/>
      <c r="H3" s="752"/>
      <c r="I3" s="752"/>
      <c r="J3" s="752"/>
      <c r="K3" s="752"/>
      <c r="L3" s="752"/>
      <c r="M3" s="752"/>
      <c r="N3" s="752"/>
      <c r="O3" s="752"/>
      <c r="P3" s="752"/>
      <c r="Q3" s="752"/>
      <c r="R3" s="752"/>
      <c r="S3" s="752"/>
      <c r="T3" s="752"/>
      <c r="U3" s="752"/>
      <c r="V3" s="752"/>
      <c r="W3" s="752"/>
      <c r="X3" s="752"/>
      <c r="Y3" s="752"/>
      <c r="Z3" s="752"/>
      <c r="AA3" s="752"/>
      <c r="AB3" s="752"/>
      <c r="AC3" s="752"/>
      <c r="AD3" s="752"/>
      <c r="AE3" s="752"/>
      <c r="AF3" s="752"/>
      <c r="AG3" s="752"/>
      <c r="AH3" s="752"/>
      <c r="AI3" s="752"/>
      <c r="AJ3" s="752"/>
      <c r="AK3" s="752"/>
      <c r="AL3" s="752"/>
      <c r="AM3" s="752"/>
      <c r="AN3" s="752"/>
      <c r="AO3" s="752"/>
      <c r="AP3" s="752"/>
      <c r="AQ3" s="752"/>
      <c r="AR3" s="752"/>
      <c r="AS3" s="752"/>
      <c r="AT3" s="752"/>
      <c r="AU3" s="752"/>
      <c r="AV3" s="752"/>
      <c r="AW3" s="752"/>
      <c r="AX3" s="752"/>
      <c r="AY3" s="752"/>
      <c r="AZ3" s="753"/>
      <c r="BA3" s="109"/>
    </row>
    <row r="4" spans="2:53" ht="35.25" thickBot="1">
      <c r="B4" s="712" t="s">
        <v>146</v>
      </c>
      <c r="C4" s="713"/>
      <c r="D4" s="713"/>
      <c r="E4" s="713"/>
      <c r="F4" s="713"/>
      <c r="G4" s="713"/>
      <c r="H4" s="713"/>
      <c r="I4" s="713"/>
      <c r="J4" s="713"/>
      <c r="K4" s="713"/>
      <c r="L4" s="713"/>
      <c r="M4" s="713"/>
      <c r="N4" s="713"/>
      <c r="O4" s="713"/>
      <c r="P4" s="713"/>
      <c r="Q4" s="713"/>
      <c r="R4" s="713"/>
      <c r="S4" s="714"/>
      <c r="T4" s="722" t="s">
        <v>147</v>
      </c>
      <c r="U4" s="723"/>
      <c r="V4" s="723"/>
      <c r="W4" s="723"/>
      <c r="X4" s="723"/>
      <c r="Y4" s="723"/>
      <c r="Z4" s="723"/>
      <c r="AA4" s="724"/>
      <c r="AB4" s="722" t="s">
        <v>688</v>
      </c>
      <c r="AC4" s="750"/>
      <c r="AD4" s="750"/>
      <c r="AE4" s="750"/>
      <c r="AF4" s="750"/>
      <c r="AG4" s="750"/>
      <c r="AH4" s="750"/>
      <c r="AI4" s="750"/>
      <c r="AJ4" s="750"/>
      <c r="AK4" s="750"/>
      <c r="AL4" s="750"/>
      <c r="AM4" s="750"/>
      <c r="AN4" s="750"/>
      <c r="AO4" s="750"/>
      <c r="AP4" s="750"/>
      <c r="AQ4" s="750"/>
      <c r="AR4" s="750"/>
      <c r="AS4" s="750"/>
      <c r="AT4" s="750"/>
      <c r="AU4" s="750"/>
      <c r="AV4" s="750"/>
      <c r="AW4" s="750"/>
      <c r="AX4" s="750"/>
      <c r="AY4" s="750"/>
      <c r="AZ4" s="751"/>
      <c r="BA4" s="109"/>
    </row>
    <row r="5" spans="2:53" ht="24" thickBot="1">
      <c r="B5" s="1115" t="s">
        <v>0</v>
      </c>
      <c r="C5" s="1116"/>
      <c r="D5" s="1116"/>
      <c r="E5" s="1116"/>
      <c r="F5" s="1116"/>
      <c r="G5" s="1116"/>
      <c r="H5" s="1116"/>
      <c r="I5" s="1116"/>
      <c r="J5" s="1116"/>
      <c r="K5" s="1116"/>
      <c r="L5" s="1116"/>
      <c r="M5" s="1116"/>
      <c r="N5" s="1116"/>
      <c r="O5" s="1116"/>
      <c r="P5" s="1116"/>
      <c r="Q5" s="1116"/>
      <c r="R5" s="1116"/>
      <c r="S5" s="1116"/>
      <c r="T5" s="1116"/>
      <c r="U5" s="1116"/>
      <c r="V5" s="1116"/>
      <c r="W5" s="1116"/>
      <c r="X5" s="1116"/>
      <c r="Y5" s="1116"/>
      <c r="Z5" s="1116"/>
      <c r="AA5" s="1116"/>
      <c r="AB5" s="1116"/>
      <c r="AC5" s="1116"/>
      <c r="AD5" s="1116"/>
      <c r="AE5" s="1116"/>
      <c r="AF5" s="1116"/>
      <c r="AG5" s="1116"/>
      <c r="AH5" s="1116"/>
      <c r="AI5" s="1117"/>
      <c r="AJ5" s="1118" t="s">
        <v>1</v>
      </c>
      <c r="AK5" s="1116"/>
      <c r="AL5" s="1116"/>
      <c r="AM5" s="1116"/>
      <c r="AN5" s="1116"/>
      <c r="AO5" s="1116"/>
      <c r="AP5" s="1116"/>
      <c r="AQ5" s="1116"/>
      <c r="AR5" s="1116"/>
      <c r="AS5" s="1116"/>
      <c r="AT5" s="1116"/>
      <c r="AU5" s="1119"/>
      <c r="AV5" s="1119"/>
      <c r="AW5" s="1119"/>
      <c r="AX5" s="1119"/>
      <c r="AY5" s="1120" t="s">
        <v>2</v>
      </c>
      <c r="AZ5" s="1123" t="s">
        <v>3</v>
      </c>
      <c r="BA5" s="109"/>
    </row>
    <row r="6" spans="2:53" ht="17.25" thickTop="1" thickBot="1">
      <c r="B6" s="1126" t="s">
        <v>4</v>
      </c>
      <c r="C6" s="1108" t="s">
        <v>5</v>
      </c>
      <c r="D6" s="1108" t="s">
        <v>6</v>
      </c>
      <c r="E6" s="1104" t="s">
        <v>7</v>
      </c>
      <c r="F6" s="1129" t="s">
        <v>8</v>
      </c>
      <c r="G6" s="1130"/>
      <c r="H6" s="1130"/>
      <c r="I6" s="1130"/>
      <c r="J6" s="1130"/>
      <c r="K6" s="1130"/>
      <c r="L6" s="1130"/>
      <c r="M6" s="1130"/>
      <c r="N6" s="1130"/>
      <c r="O6" s="1130"/>
      <c r="P6" s="1130"/>
      <c r="Q6" s="1130"/>
      <c r="R6" s="1110" t="s">
        <v>9</v>
      </c>
      <c r="S6" s="1110" t="s">
        <v>10</v>
      </c>
      <c r="T6" s="1110" t="s">
        <v>11</v>
      </c>
      <c r="U6" s="1110" t="s">
        <v>12</v>
      </c>
      <c r="V6" s="1104" t="s">
        <v>13</v>
      </c>
      <c r="W6" s="1106" t="s">
        <v>14</v>
      </c>
      <c r="X6" s="1108" t="s">
        <v>15</v>
      </c>
      <c r="Y6" s="1106" t="s">
        <v>16</v>
      </c>
      <c r="Z6" s="1104" t="s">
        <v>156</v>
      </c>
      <c r="AA6" s="1104" t="s">
        <v>17</v>
      </c>
      <c r="AB6" s="1106" t="s">
        <v>18</v>
      </c>
      <c r="AC6" s="1108" t="s">
        <v>19</v>
      </c>
      <c r="AD6" s="1106" t="s">
        <v>20</v>
      </c>
      <c r="AE6" s="1110" t="s">
        <v>15</v>
      </c>
      <c r="AF6" s="1108" t="s">
        <v>21</v>
      </c>
      <c r="AG6" s="1108" t="s">
        <v>157</v>
      </c>
      <c r="AH6" s="1131" t="s">
        <v>22</v>
      </c>
      <c r="AI6" s="1130"/>
      <c r="AJ6" s="1129" t="s">
        <v>23</v>
      </c>
      <c r="AK6" s="1132"/>
      <c r="AL6" s="1132"/>
      <c r="AM6" s="1132"/>
      <c r="AN6" s="1133"/>
      <c r="AO6" s="1129" t="s">
        <v>24</v>
      </c>
      <c r="AP6" s="1132"/>
      <c r="AQ6" s="1132"/>
      <c r="AR6" s="1132"/>
      <c r="AS6" s="1134"/>
      <c r="AT6" s="1129">
        <v>2022</v>
      </c>
      <c r="AU6" s="1132"/>
      <c r="AV6" s="1132"/>
      <c r="AW6" s="1132"/>
      <c r="AX6" s="1130"/>
      <c r="AY6" s="1121"/>
      <c r="AZ6" s="1124"/>
      <c r="BA6" s="109"/>
    </row>
    <row r="7" spans="2:53" ht="76.5" customHeight="1" thickTop="1" thickBot="1">
      <c r="B7" s="1127"/>
      <c r="C7" s="1105"/>
      <c r="D7" s="1105"/>
      <c r="E7" s="1105"/>
      <c r="F7" s="110">
        <v>1</v>
      </c>
      <c r="G7" s="111">
        <v>2</v>
      </c>
      <c r="H7" s="111">
        <v>3</v>
      </c>
      <c r="I7" s="111">
        <v>4</v>
      </c>
      <c r="J7" s="112">
        <v>5</v>
      </c>
      <c r="K7" s="113">
        <v>6</v>
      </c>
      <c r="L7" s="111">
        <v>7</v>
      </c>
      <c r="M7" s="113">
        <v>8</v>
      </c>
      <c r="N7" s="111">
        <v>9</v>
      </c>
      <c r="O7" s="114">
        <v>10</v>
      </c>
      <c r="P7" s="110">
        <v>11</v>
      </c>
      <c r="Q7" s="113">
        <v>12</v>
      </c>
      <c r="R7" s="1111"/>
      <c r="S7" s="1111"/>
      <c r="T7" s="1111"/>
      <c r="U7" s="1111"/>
      <c r="V7" s="1105"/>
      <c r="W7" s="1128"/>
      <c r="X7" s="1109"/>
      <c r="Y7" s="1128"/>
      <c r="Z7" s="1105"/>
      <c r="AA7" s="1105"/>
      <c r="AB7" s="1107"/>
      <c r="AC7" s="1109"/>
      <c r="AD7" s="1107"/>
      <c r="AE7" s="1111"/>
      <c r="AF7" s="1112"/>
      <c r="AG7" s="1109"/>
      <c r="AH7" s="115" t="s">
        <v>25</v>
      </c>
      <c r="AI7" s="116" t="s">
        <v>26</v>
      </c>
      <c r="AJ7" s="117" t="s">
        <v>27</v>
      </c>
      <c r="AK7" s="117" t="s">
        <v>28</v>
      </c>
      <c r="AL7" s="117" t="s">
        <v>29</v>
      </c>
      <c r="AM7" s="1102" t="s">
        <v>30</v>
      </c>
      <c r="AN7" s="1103"/>
      <c r="AO7" s="118" t="s">
        <v>27</v>
      </c>
      <c r="AP7" s="118" t="s">
        <v>28</v>
      </c>
      <c r="AQ7" s="118" t="s">
        <v>29</v>
      </c>
      <c r="AR7" s="1102" t="s">
        <v>30</v>
      </c>
      <c r="AS7" s="1103"/>
      <c r="AT7" s="117" t="s">
        <v>27</v>
      </c>
      <c r="AU7" s="117" t="s">
        <v>28</v>
      </c>
      <c r="AV7" s="117" t="s">
        <v>29</v>
      </c>
      <c r="AW7" s="1102" t="s">
        <v>30</v>
      </c>
      <c r="AX7" s="1103"/>
      <c r="AY7" s="1122"/>
      <c r="AZ7" s="1125"/>
      <c r="BA7" s="109"/>
    </row>
    <row r="8" spans="2:53" ht="90.75" thickBot="1">
      <c r="B8" s="1095" t="s">
        <v>158</v>
      </c>
      <c r="C8" s="1098" t="s">
        <v>31</v>
      </c>
      <c r="D8" s="1078" t="s">
        <v>159</v>
      </c>
      <c r="E8" s="1078" t="s">
        <v>32</v>
      </c>
      <c r="F8" s="1078"/>
      <c r="G8" s="1078" t="s">
        <v>160</v>
      </c>
      <c r="H8" s="1078"/>
      <c r="I8" s="1078" t="s">
        <v>160</v>
      </c>
      <c r="J8" s="1078"/>
      <c r="K8" s="1078"/>
      <c r="L8" s="1078"/>
      <c r="M8" s="1078" t="s">
        <v>160</v>
      </c>
      <c r="N8" s="1078"/>
      <c r="O8" s="1078"/>
      <c r="P8" s="1078"/>
      <c r="Q8" s="1078"/>
      <c r="R8" s="1077" t="s">
        <v>161</v>
      </c>
      <c r="S8" s="1077" t="s">
        <v>162</v>
      </c>
      <c r="T8" s="1078" t="s">
        <v>163</v>
      </c>
      <c r="U8" s="1078" t="s">
        <v>164</v>
      </c>
      <c r="V8" s="1078" t="s">
        <v>165</v>
      </c>
      <c r="W8" s="1077" t="s">
        <v>166</v>
      </c>
      <c r="X8" s="1077" t="s">
        <v>167</v>
      </c>
      <c r="Y8" s="1094" t="s">
        <v>168</v>
      </c>
      <c r="Z8" s="1094"/>
      <c r="AA8" s="1078" t="s">
        <v>169</v>
      </c>
      <c r="AB8" s="1078" t="s">
        <v>170</v>
      </c>
      <c r="AC8" s="119" t="s">
        <v>171</v>
      </c>
      <c r="AD8" s="119" t="s">
        <v>172</v>
      </c>
      <c r="AE8" s="120" t="s">
        <v>173</v>
      </c>
      <c r="AF8" s="120">
        <v>1</v>
      </c>
      <c r="AG8" s="121">
        <v>1</v>
      </c>
      <c r="AH8" s="1078"/>
      <c r="AI8" s="1058" t="s">
        <v>160</v>
      </c>
      <c r="AJ8" s="122">
        <f>'[1]Unida. Pedag. Licenciatu'!T28/'[1]Unida. Pedag. Licenciatu'!F28</f>
        <v>0</v>
      </c>
      <c r="AK8" s="123">
        <f>'[1]Unida. Pedag. Licenciatu'!W28/'[1]Unida. Pedag. Licenciatu'!F28</f>
        <v>0</v>
      </c>
      <c r="AL8" s="123">
        <f>'[1]Unida. Pedag. Licenciatu'!Y28</f>
        <v>0</v>
      </c>
      <c r="AM8" s="1073">
        <f>AVERAGE(AL8:AL12)</f>
        <v>0.13200000000000001</v>
      </c>
      <c r="AN8" s="124">
        <f>+AM8</f>
        <v>0.13200000000000001</v>
      </c>
      <c r="AO8" s="125">
        <f>'[1]Unida. Pedag. Licenciatu'!AE28/'[1]Unida. Pedag. Licenciatu'!F28</f>
        <v>0</v>
      </c>
      <c r="AP8" s="126">
        <f>'[1]Unida. Pedag. Licenciatu'!AH28/'[1]Unida. Pedag. Licenciatu'!F28</f>
        <v>0</v>
      </c>
      <c r="AQ8" s="127">
        <f>'[1]Unida. Pedag. Licenciatu'!AJ28</f>
        <v>0</v>
      </c>
      <c r="AR8" s="1089">
        <f>AVERAGE(AQ8:AQ12)</f>
        <v>0.20531666666666668</v>
      </c>
      <c r="AS8" s="128">
        <f>+AR8</f>
        <v>0.20531666666666668</v>
      </c>
      <c r="AT8" s="122">
        <f>'[1]Unida. Pedag. Licenciatu'!AP28/'[1]Unida. Pedag. Licenciatu'!F28</f>
        <v>0</v>
      </c>
      <c r="AU8" s="123">
        <f>'[1]Unida. Pedag. Licenciatu'!AS28/'[1]Unida. Pedag. Licenciatu'!F28</f>
        <v>0</v>
      </c>
      <c r="AV8" s="129">
        <f>'[1]Unida. Pedag. Licenciatu'!AU28</f>
        <v>0</v>
      </c>
      <c r="AW8" s="1074">
        <f>AVERAGE(AV8:AV12)</f>
        <v>0</v>
      </c>
      <c r="AX8" s="128">
        <f>+AW8</f>
        <v>0</v>
      </c>
      <c r="AY8" s="130">
        <f t="shared" ref="AY8:AY45" si="0">IF((+AG8+AL8+AQ8+AV8)&gt;=1,1,(AG8+AL8+AQ8+AV8))</f>
        <v>1</v>
      </c>
      <c r="AZ8" s="1092" t="s">
        <v>174</v>
      </c>
      <c r="BA8" s="109" t="str">
        <f>IF(AY8&gt;100%,"malo"," ")</f>
        <v xml:space="preserve"> </v>
      </c>
    </row>
    <row r="9" spans="2:53" ht="105">
      <c r="B9" s="1096"/>
      <c r="C9" s="1099"/>
      <c r="D9" s="1040"/>
      <c r="E9" s="1040"/>
      <c r="F9" s="1040"/>
      <c r="G9" s="1040"/>
      <c r="H9" s="1040"/>
      <c r="I9" s="1040"/>
      <c r="J9" s="1040"/>
      <c r="K9" s="1040"/>
      <c r="L9" s="1040"/>
      <c r="M9" s="1040"/>
      <c r="N9" s="1040"/>
      <c r="O9" s="1040"/>
      <c r="P9" s="1040"/>
      <c r="Q9" s="1040"/>
      <c r="R9" s="1077"/>
      <c r="S9" s="1077"/>
      <c r="T9" s="1040"/>
      <c r="U9" s="1040"/>
      <c r="V9" s="1040"/>
      <c r="W9" s="1077"/>
      <c r="X9" s="1077"/>
      <c r="Y9" s="1077"/>
      <c r="Z9" s="1077"/>
      <c r="AA9" s="1040"/>
      <c r="AB9" s="1040"/>
      <c r="AC9" s="119" t="s">
        <v>175</v>
      </c>
      <c r="AD9" s="119" t="s">
        <v>176</v>
      </c>
      <c r="AE9" s="120" t="s">
        <v>177</v>
      </c>
      <c r="AF9" s="120">
        <v>1</v>
      </c>
      <c r="AG9" s="121">
        <v>0.55000000000000004</v>
      </c>
      <c r="AH9" s="1040"/>
      <c r="AI9" s="1084"/>
      <c r="AJ9" s="131">
        <f>'[1]Unida. Pedag. Licenciatu'!T29/'[1]Unida. Pedag. Licenciatu'!F29</f>
        <v>7.0000000000000007E-2</v>
      </c>
      <c r="AK9" s="123">
        <f>'[1]Unida. Pedag. Licenciatu'!W29/'[1]Unida. Pedag. Licenciatu'!F29</f>
        <v>0.05</v>
      </c>
      <c r="AL9" s="123">
        <f>'[1]Unida. Pedag. Licenciatu'!Y29</f>
        <v>0.12000000000000001</v>
      </c>
      <c r="AM9" s="1073"/>
      <c r="AN9" s="132"/>
      <c r="AO9" s="133">
        <f>'[1]Unida. Pedag. Licenciatu'!AE29/'[1]Unida. Pedag. Licenciatu'!F29</f>
        <v>8.2500000000000004E-2</v>
      </c>
      <c r="AP9" s="126">
        <f>'[1]Unida. Pedag. Licenciatu'!AH29/'[1]Unida. Pedag. Licenciatu'!F29</f>
        <v>0.15</v>
      </c>
      <c r="AQ9" s="127">
        <f>'[1]Unida. Pedag. Licenciatu'!AJ29</f>
        <v>0.23249999999999998</v>
      </c>
      <c r="AR9" s="1090"/>
      <c r="AS9" s="134"/>
      <c r="AT9" s="122">
        <f>'[1]Unida. Pedag. Licenciatu'!AP29/'[1]Unida. Pedag. Licenciatu'!F29</f>
        <v>0</v>
      </c>
      <c r="AU9" s="123">
        <f>'[1]Unida. Pedag. Licenciatu'!AS29/'[1]Unida. Pedag. Licenciatu'!F29</f>
        <v>0</v>
      </c>
      <c r="AV9" s="129">
        <f>'[1]Unida. Pedag. Licenciatu'!AU29</f>
        <v>0</v>
      </c>
      <c r="AW9" s="1075"/>
      <c r="AX9" s="134"/>
      <c r="AY9" s="130">
        <f t="shared" si="0"/>
        <v>0.90250000000000008</v>
      </c>
      <c r="AZ9" s="1092"/>
      <c r="BA9" s="109" t="str">
        <f t="shared" ref="BA9:BA72" si="1">IF(AY9&gt;100%,"malo"," ")</f>
        <v xml:space="preserve"> </v>
      </c>
    </row>
    <row r="10" spans="2:53" ht="90">
      <c r="B10" s="1096"/>
      <c r="C10" s="1099"/>
      <c r="D10" s="1040"/>
      <c r="E10" s="1040"/>
      <c r="F10" s="1040"/>
      <c r="G10" s="1040"/>
      <c r="H10" s="1040"/>
      <c r="I10" s="1040"/>
      <c r="J10" s="1040"/>
      <c r="K10" s="1040"/>
      <c r="L10" s="1040"/>
      <c r="M10" s="1040"/>
      <c r="N10" s="1040"/>
      <c r="O10" s="1040"/>
      <c r="P10" s="1040"/>
      <c r="Q10" s="1040"/>
      <c r="R10" s="1077"/>
      <c r="S10" s="1077"/>
      <c r="T10" s="1040"/>
      <c r="U10" s="1040"/>
      <c r="V10" s="1040"/>
      <c r="W10" s="1077"/>
      <c r="X10" s="1077"/>
      <c r="Y10" s="1077"/>
      <c r="Z10" s="1077"/>
      <c r="AA10" s="1040"/>
      <c r="AB10" s="1040"/>
      <c r="AC10" s="119" t="s">
        <v>178</v>
      </c>
      <c r="AD10" s="119" t="s">
        <v>179</v>
      </c>
      <c r="AE10" s="120" t="s">
        <v>177</v>
      </c>
      <c r="AF10" s="135">
        <v>200</v>
      </c>
      <c r="AG10" s="121">
        <v>0</v>
      </c>
      <c r="AH10" s="1040"/>
      <c r="AI10" s="1084"/>
      <c r="AJ10" s="122">
        <f>'[1]Unida. Pedag. Licenciatu'!T30/'[1]Unida. Pedag. Licenciatu'!F30</f>
        <v>0</v>
      </c>
      <c r="AK10" s="123">
        <f>'[1]Unida. Pedag. Licenciatu'!W30/'[1]Unida. Pedag. Licenciatu'!F30</f>
        <v>0.14000000000000001</v>
      </c>
      <c r="AL10" s="123">
        <f>'[1]Unida. Pedag. Licenciatu'!Y30</f>
        <v>0.14000000000000001</v>
      </c>
      <c r="AM10" s="1073"/>
      <c r="AN10" s="136"/>
      <c r="AO10" s="133">
        <f>'[1]Unida. Pedag. Licenciatu'!AE30/'[1]Unida. Pedag. Licenciatu'!F30</f>
        <v>0</v>
      </c>
      <c r="AP10" s="126">
        <f>'[1]Unida. Pedag. Licenciatu'!AH30/'[1]Unida. Pedag. Licenciatu'!F30</f>
        <v>0.35</v>
      </c>
      <c r="AQ10" s="127">
        <f>'[1]Unida. Pedag. Licenciatu'!AJ30</f>
        <v>0.35</v>
      </c>
      <c r="AR10" s="1090"/>
      <c r="AS10" s="134"/>
      <c r="AT10" s="122">
        <f>'[1]Unida. Pedag. Licenciatu'!AP30/'[1]Unida. Pedag. Licenciatu'!F30</f>
        <v>0</v>
      </c>
      <c r="AU10" s="123">
        <f>'[1]Unida. Pedag. Licenciatu'!AS30/'[1]Unida. Pedag. Licenciatu'!F30</f>
        <v>0</v>
      </c>
      <c r="AV10" s="129">
        <f>'[1]Unida. Pedag. Licenciatu'!AU30</f>
        <v>0</v>
      </c>
      <c r="AW10" s="1075"/>
      <c r="AX10" s="134"/>
      <c r="AY10" s="130">
        <f t="shared" si="0"/>
        <v>0.49</v>
      </c>
      <c r="AZ10" s="1092"/>
      <c r="BA10" s="137"/>
    </row>
    <row r="11" spans="2:53" ht="120">
      <c r="B11" s="1096"/>
      <c r="C11" s="1099"/>
      <c r="D11" s="1040"/>
      <c r="E11" s="1040"/>
      <c r="F11" s="1040"/>
      <c r="G11" s="1040"/>
      <c r="H11" s="1040"/>
      <c r="I11" s="1040"/>
      <c r="J11" s="1040"/>
      <c r="K11" s="1040"/>
      <c r="L11" s="1040"/>
      <c r="M11" s="1040"/>
      <c r="N11" s="1040"/>
      <c r="O11" s="1040"/>
      <c r="P11" s="1040"/>
      <c r="Q11" s="1040"/>
      <c r="R11" s="1077"/>
      <c r="S11" s="1077"/>
      <c r="T11" s="1040"/>
      <c r="U11" s="1040"/>
      <c r="V11" s="1040"/>
      <c r="W11" s="138" t="s">
        <v>180</v>
      </c>
      <c r="X11" s="1077"/>
      <c r="Y11" s="1077"/>
      <c r="Z11" s="1077"/>
      <c r="AA11" s="1040"/>
      <c r="AB11" s="1040"/>
      <c r="AC11" s="119" t="s">
        <v>181</v>
      </c>
      <c r="AD11" s="119" t="s">
        <v>182</v>
      </c>
      <c r="AE11" s="120" t="s">
        <v>177</v>
      </c>
      <c r="AF11" s="120">
        <v>4</v>
      </c>
      <c r="AG11" s="121">
        <v>0.01</v>
      </c>
      <c r="AH11" s="1040"/>
      <c r="AI11" s="1084"/>
      <c r="AJ11" s="131">
        <f>'[1]Unida. Pedag. Licenciatu'!T31/'[1]Unida. Pedag. Licenciatu'!F31</f>
        <v>0</v>
      </c>
      <c r="AK11" s="123">
        <f>'[1]Unida. Pedag. Licenciatu'!W31/'[1]Unida. Pedag. Licenciatu'!F31</f>
        <v>0.25</v>
      </c>
      <c r="AL11" s="123">
        <f>'[1]Unida. Pedag. Licenciatu'!Y31</f>
        <v>0.25</v>
      </c>
      <c r="AM11" s="1073"/>
      <c r="AN11" s="136"/>
      <c r="AO11" s="133">
        <f>'[1]Unida. Pedag. Licenciatu'!AE31/'[1]Unida. Pedag. Licenciatu'!F31</f>
        <v>0.19725000000000001</v>
      </c>
      <c r="AP11" s="126">
        <f>'[1]Unida. Pedag. Licenciatu'!AH31/'[1]Unida. Pedag. Licenciatu'!F31</f>
        <v>3.7499999999999999E-2</v>
      </c>
      <c r="AQ11" s="127">
        <f>'[1]Unida. Pedag. Licenciatu'!AJ31</f>
        <v>0.23475000000000001</v>
      </c>
      <c r="AR11" s="1090"/>
      <c r="AS11" s="134"/>
      <c r="AT11" s="122">
        <f>'[1]Unida. Pedag. Licenciatu'!AP31/'[1]Unida. Pedag. Licenciatu'!F31</f>
        <v>0</v>
      </c>
      <c r="AU11" s="123">
        <f>'[1]Unida. Pedag. Licenciatu'!AS31/'[1]Unida. Pedag. Licenciatu'!F31</f>
        <v>0</v>
      </c>
      <c r="AV11" s="129">
        <f>'[1]Unida. Pedag. Licenciatu'!AU31</f>
        <v>0</v>
      </c>
      <c r="AW11" s="1075"/>
      <c r="AX11" s="134"/>
      <c r="AY11" s="130">
        <f t="shared" si="0"/>
        <v>0.49475000000000002</v>
      </c>
      <c r="AZ11" s="1092"/>
      <c r="BA11" s="109" t="str">
        <f t="shared" si="1"/>
        <v xml:space="preserve"> </v>
      </c>
    </row>
    <row r="12" spans="2:53" ht="150.75" thickBot="1">
      <c r="B12" s="1096"/>
      <c r="C12" s="1099"/>
      <c r="D12" s="1040"/>
      <c r="E12" s="1040"/>
      <c r="F12" s="1040"/>
      <c r="G12" s="1040"/>
      <c r="H12" s="1040"/>
      <c r="I12" s="1040"/>
      <c r="J12" s="1040"/>
      <c r="K12" s="1040"/>
      <c r="L12" s="1040"/>
      <c r="M12" s="1040"/>
      <c r="N12" s="1040"/>
      <c r="O12" s="1040"/>
      <c r="P12" s="1040"/>
      <c r="Q12" s="1040"/>
      <c r="R12" s="1078"/>
      <c r="S12" s="1078"/>
      <c r="T12" s="1040"/>
      <c r="U12" s="1040"/>
      <c r="V12" s="1040"/>
      <c r="W12" s="139"/>
      <c r="X12" s="1078"/>
      <c r="Y12" s="1078"/>
      <c r="Z12" s="1078"/>
      <c r="AA12" s="1040"/>
      <c r="AB12" s="1040"/>
      <c r="AC12" s="119" t="s">
        <v>183</v>
      </c>
      <c r="AD12" s="119" t="s">
        <v>184</v>
      </c>
      <c r="AE12" s="120" t="s">
        <v>177</v>
      </c>
      <c r="AF12" s="120">
        <v>3</v>
      </c>
      <c r="AG12" s="121">
        <v>0.18</v>
      </c>
      <c r="AH12" s="1040"/>
      <c r="AI12" s="1084"/>
      <c r="AJ12" s="122">
        <f>'[1]Unida. Pedag. Licenciatu'!T32/'[1]Unida. Pedag. Licenciatu'!F32</f>
        <v>6.6666666666666666E-2</v>
      </c>
      <c r="AK12" s="123">
        <f>'[1]Unida. Pedag. Licenciatu'!W32/'[1]Unida. Pedag. Licenciatu'!F32</f>
        <v>8.3333333333333329E-2</v>
      </c>
      <c r="AL12" s="123">
        <f>'[1]Unida. Pedag. Licenciatu'!Y32</f>
        <v>0.15</v>
      </c>
      <c r="AM12" s="1073"/>
      <c r="AN12" s="140"/>
      <c r="AO12" s="133">
        <f>'[1]Unida. Pedag. Licenciatu'!AE32/'[1]Unida. Pedag. Licenciatu'!F32</f>
        <v>0.20933333333333334</v>
      </c>
      <c r="AP12" s="126">
        <f>'[1]Unida. Pedag. Licenciatu'!AH32/'[1]Unida. Pedag. Licenciatu'!F32</f>
        <v>0</v>
      </c>
      <c r="AQ12" s="127">
        <f>'[1]Unida. Pedag. Licenciatu'!AJ32</f>
        <v>0.20933333333333334</v>
      </c>
      <c r="AR12" s="1091"/>
      <c r="AS12" s="134"/>
      <c r="AT12" s="122">
        <f>'[1]Unida. Pedag. Licenciatu'!AP32/'[1]Unida. Pedag. Licenciatu'!F32</f>
        <v>0</v>
      </c>
      <c r="AU12" s="123">
        <f>'[1]Unida. Pedag. Licenciatu'!AS32/'[1]Unida. Pedag. Licenciatu'!F32</f>
        <v>0</v>
      </c>
      <c r="AV12" s="129">
        <f>'[1]Unida. Pedag. Licenciatu'!AU32</f>
        <v>0</v>
      </c>
      <c r="AW12" s="1076"/>
      <c r="AX12" s="134"/>
      <c r="AY12" s="130">
        <f t="shared" si="0"/>
        <v>0.53933333333333333</v>
      </c>
      <c r="AZ12" s="1093"/>
      <c r="BA12" s="109"/>
    </row>
    <row r="13" spans="2:53" ht="409.6" thickBot="1">
      <c r="B13" s="1096"/>
      <c r="C13" s="1100"/>
      <c r="D13" s="814"/>
      <c r="E13" s="1040"/>
      <c r="F13" s="141"/>
      <c r="G13" s="141"/>
      <c r="H13" s="142" t="s">
        <v>160</v>
      </c>
      <c r="I13" s="142" t="s">
        <v>160</v>
      </c>
      <c r="J13" s="142"/>
      <c r="K13" s="142"/>
      <c r="L13" s="142"/>
      <c r="M13" s="142" t="s">
        <v>160</v>
      </c>
      <c r="N13" s="141"/>
      <c r="O13" s="141"/>
      <c r="P13" s="141"/>
      <c r="Q13" s="141"/>
      <c r="R13" s="142" t="s">
        <v>185</v>
      </c>
      <c r="S13" s="142" t="s">
        <v>186</v>
      </c>
      <c r="T13" s="142" t="s">
        <v>187</v>
      </c>
      <c r="U13" s="142" t="s">
        <v>188</v>
      </c>
      <c r="V13" s="142" t="s">
        <v>189</v>
      </c>
      <c r="W13" s="142" t="s">
        <v>190</v>
      </c>
      <c r="X13" s="142" t="s">
        <v>167</v>
      </c>
      <c r="Y13" s="142" t="s">
        <v>191</v>
      </c>
      <c r="Z13" s="142"/>
      <c r="AA13" s="142" t="s">
        <v>192</v>
      </c>
      <c r="AB13" s="142" t="s">
        <v>193</v>
      </c>
      <c r="AC13" s="142" t="s">
        <v>194</v>
      </c>
      <c r="AD13" s="142" t="s">
        <v>195</v>
      </c>
      <c r="AE13" s="142" t="s">
        <v>196</v>
      </c>
      <c r="AF13" s="142">
        <v>100</v>
      </c>
      <c r="AG13" s="121">
        <v>0.4</v>
      </c>
      <c r="AH13" s="142" t="s">
        <v>160</v>
      </c>
      <c r="AI13" s="143"/>
      <c r="AJ13" s="144">
        <f>+'[1]Plan. Forma. Desarro. Profesora'!T28/'[1]Plan. Forma. Desarro. Profesora'!F28</f>
        <v>0.15</v>
      </c>
      <c r="AK13" s="145">
        <f>+'[1]Plan. Forma. Desarro. Profesora'!W28/'[1]Plan. Forma. Desarro. Profesora'!F28</f>
        <v>0.05</v>
      </c>
      <c r="AL13" s="145">
        <f>'[1]Plan. Forma. Desarro. Profesora'!Y28</f>
        <v>0.2</v>
      </c>
      <c r="AM13" s="146">
        <f>AVERAGE(AL13)</f>
        <v>0.2</v>
      </c>
      <c r="AN13" s="147">
        <f>+AM13</f>
        <v>0.2</v>
      </c>
      <c r="AO13" s="144">
        <f>+'[1]Plan. Forma. Desarro. Profesora'!AE28/'[1]Plan. Forma. Desarro. Profesora'!F28</f>
        <v>0.22</v>
      </c>
      <c r="AP13" s="145">
        <f>+'[1]Plan. Forma. Desarro. Profesora'!AH28/'[1]Plan. Forma. Desarro. Profesora'!F28</f>
        <v>0.18</v>
      </c>
      <c r="AQ13" s="148">
        <f>'[1]Plan. Forma. Desarro. Profesora'!AJ28</f>
        <v>0.4</v>
      </c>
      <c r="AR13" s="149">
        <f>AVERAGE(AQ13)</f>
        <v>0.4</v>
      </c>
      <c r="AS13" s="150">
        <f>+AR13</f>
        <v>0.4</v>
      </c>
      <c r="AT13" s="144">
        <f>+'[1]Plan. Forma. Desarro. Profesora'!AP28/'[1]Plan. Forma. Desarro. Profesora'!F28</f>
        <v>0</v>
      </c>
      <c r="AU13" s="145">
        <f>+'[1]Plan. Forma. Desarro. Profesora'!AS28/'[1]Plan. Forma. Desarro. Profesora'!F28</f>
        <v>0</v>
      </c>
      <c r="AV13" s="148">
        <f>'[1]Plan. Forma. Desarro. Profesora'!AU28</f>
        <v>0</v>
      </c>
      <c r="AW13" s="149">
        <f>AVERAGE(AV13)</f>
        <v>0</v>
      </c>
      <c r="AX13" s="150">
        <f>+AW13</f>
        <v>0</v>
      </c>
      <c r="AY13" s="130">
        <f t="shared" si="0"/>
        <v>1</v>
      </c>
      <c r="AZ13" s="151" t="s">
        <v>197</v>
      </c>
      <c r="BA13" s="109" t="str">
        <f t="shared" si="1"/>
        <v xml:space="preserve"> </v>
      </c>
    </row>
    <row r="14" spans="2:53" ht="75.75" thickBot="1">
      <c r="B14" s="1096"/>
      <c r="C14" s="1100"/>
      <c r="D14" s="814"/>
      <c r="E14" s="1040"/>
      <c r="F14" s="1040"/>
      <c r="G14" s="1040" t="s">
        <v>160</v>
      </c>
      <c r="H14" s="1040"/>
      <c r="I14" s="1040"/>
      <c r="J14" s="1040"/>
      <c r="K14" s="1040"/>
      <c r="L14" s="1040"/>
      <c r="M14" s="1040"/>
      <c r="N14" s="1040"/>
      <c r="O14" s="1040"/>
      <c r="P14" s="1040"/>
      <c r="Q14" s="1040"/>
      <c r="R14" s="1040" t="s">
        <v>198</v>
      </c>
      <c r="S14" s="1040" t="s">
        <v>199</v>
      </c>
      <c r="T14" s="1040" t="s">
        <v>200</v>
      </c>
      <c r="U14" s="1040" t="s">
        <v>201</v>
      </c>
      <c r="V14" s="1040" t="s">
        <v>202</v>
      </c>
      <c r="W14" s="1040" t="s">
        <v>203</v>
      </c>
      <c r="X14" s="1040" t="s">
        <v>167</v>
      </c>
      <c r="Y14" s="1040" t="s">
        <v>204</v>
      </c>
      <c r="Z14" s="1040"/>
      <c r="AA14" s="1040" t="s">
        <v>205</v>
      </c>
      <c r="AB14" s="142" t="s">
        <v>206</v>
      </c>
      <c r="AC14" s="142" t="s">
        <v>207</v>
      </c>
      <c r="AD14" s="142" t="s">
        <v>208</v>
      </c>
      <c r="AE14" s="142" t="s">
        <v>173</v>
      </c>
      <c r="AF14" s="142">
        <v>150</v>
      </c>
      <c r="AG14" s="121">
        <v>0.4</v>
      </c>
      <c r="AH14" s="1040"/>
      <c r="AI14" s="1084" t="s">
        <v>160</v>
      </c>
      <c r="AJ14" s="152">
        <f>+'[1]Programa FISH'!T28/'[1]Programa FISH'!F28</f>
        <v>0</v>
      </c>
      <c r="AK14" s="153">
        <f>+'[1]Programa FISH'!W28/'[1]Programa FISH'!F28</f>
        <v>0.2</v>
      </c>
      <c r="AL14" s="153">
        <f>+'[1]Programa FISH'!Y28</f>
        <v>0.2</v>
      </c>
      <c r="AM14" s="1059">
        <f>AVERAGE(AL14:AL15)</f>
        <v>0.19</v>
      </c>
      <c r="AN14" s="154">
        <f>+AM14</f>
        <v>0.19</v>
      </c>
      <c r="AO14" s="152">
        <f>+'[1]Programa FISH'!AE28/'[1]Programa FISH'!F28</f>
        <v>0.12</v>
      </c>
      <c r="AP14" s="153">
        <f>+'[1]Programa FISH'!AH28/'[1]Programa FISH'!F28</f>
        <v>0.12</v>
      </c>
      <c r="AQ14" s="155">
        <f>+'[1]Programa FISH'!AJ28</f>
        <v>0.24</v>
      </c>
      <c r="AR14" s="1062">
        <f>AVERAGE(AQ14:AQ15)</f>
        <v>0.28000000000000003</v>
      </c>
      <c r="AS14" s="154">
        <f>+AR14</f>
        <v>0.28000000000000003</v>
      </c>
      <c r="AT14" s="152">
        <f>+'[1]Programa FISH'!AP28/'[1]Programa FISH'!F28</f>
        <v>0</v>
      </c>
      <c r="AU14" s="153">
        <f>+'[1]Programa FISH'!AS28/'[1]Programa FISH'!F28</f>
        <v>0</v>
      </c>
      <c r="AV14" s="155">
        <f>+'[1]Programa FISH'!AU28</f>
        <v>0</v>
      </c>
      <c r="AW14" s="1062">
        <f>AVERAGE(AV14:AV15)</f>
        <v>0</v>
      </c>
      <c r="AX14" s="156">
        <f>+AW14</f>
        <v>0</v>
      </c>
      <c r="AY14" s="130">
        <f t="shared" si="0"/>
        <v>0.84000000000000008</v>
      </c>
      <c r="AZ14" s="1065" t="s">
        <v>174</v>
      </c>
      <c r="BA14" s="109" t="str">
        <f t="shared" si="1"/>
        <v xml:space="preserve"> </v>
      </c>
    </row>
    <row r="15" spans="2:53" ht="45.75" thickBot="1">
      <c r="B15" s="1096"/>
      <c r="C15" s="1100"/>
      <c r="D15" s="814"/>
      <c r="E15" s="1040"/>
      <c r="F15" s="1040"/>
      <c r="G15" s="1040"/>
      <c r="H15" s="1040"/>
      <c r="I15" s="1040"/>
      <c r="J15" s="1040"/>
      <c r="K15" s="1040"/>
      <c r="L15" s="1040"/>
      <c r="M15" s="1040"/>
      <c r="N15" s="1040"/>
      <c r="O15" s="1040"/>
      <c r="P15" s="1040"/>
      <c r="Q15" s="1040"/>
      <c r="R15" s="1040"/>
      <c r="S15" s="1040"/>
      <c r="T15" s="1040"/>
      <c r="U15" s="1040"/>
      <c r="V15" s="1040"/>
      <c r="W15" s="1040"/>
      <c r="X15" s="1040"/>
      <c r="Y15" s="1040"/>
      <c r="Z15" s="1040"/>
      <c r="AA15" s="1040"/>
      <c r="AB15" s="142" t="s">
        <v>209</v>
      </c>
      <c r="AC15" s="142" t="s">
        <v>210</v>
      </c>
      <c r="AD15" s="142" t="s">
        <v>211</v>
      </c>
      <c r="AE15" s="142" t="s">
        <v>196</v>
      </c>
      <c r="AF15" s="142">
        <v>100</v>
      </c>
      <c r="AG15" s="121">
        <v>0.5</v>
      </c>
      <c r="AH15" s="1040"/>
      <c r="AI15" s="1084"/>
      <c r="AJ15" s="157">
        <f>+'[1]Programa FISH'!T29/'[1]Programa FISH'!F29</f>
        <v>0</v>
      </c>
      <c r="AK15" s="158">
        <f>+'[1]Programa FISH'!W29/'[1]Programa FISH'!F29</f>
        <v>0.18</v>
      </c>
      <c r="AL15" s="158">
        <f>+'[1]Programa FISH'!Y29</f>
        <v>0.18</v>
      </c>
      <c r="AM15" s="1088"/>
      <c r="AN15" s="159"/>
      <c r="AO15" s="157">
        <f>+'[1]Programa FISH'!AE29/'[1]Programa FISH'!F29</f>
        <v>0.1</v>
      </c>
      <c r="AP15" s="158">
        <f>+'[1]Programa FISH'!AH29/'[1]Programa FISH'!F29</f>
        <v>0.22</v>
      </c>
      <c r="AQ15" s="160">
        <f>+'[1]Programa FISH'!AJ29</f>
        <v>0.32</v>
      </c>
      <c r="AR15" s="1064"/>
      <c r="AS15" s="159"/>
      <c r="AT15" s="157">
        <f>+'[1]Programa FISH'!AP29/'[1]Programa FISH'!F29</f>
        <v>0</v>
      </c>
      <c r="AU15" s="158">
        <f>+'[1]Programa FISH'!AS29/'[1]Programa FISH'!F29</f>
        <v>0</v>
      </c>
      <c r="AV15" s="160">
        <f>+'[1]Programa FISH'!AU29</f>
        <v>0</v>
      </c>
      <c r="AW15" s="1064"/>
      <c r="AX15" s="161"/>
      <c r="AY15" s="130">
        <f t="shared" si="0"/>
        <v>1</v>
      </c>
      <c r="AZ15" s="1065"/>
      <c r="BA15" s="109" t="str">
        <f t="shared" si="1"/>
        <v xml:space="preserve"> </v>
      </c>
    </row>
    <row r="16" spans="2:53" ht="105.75" thickBot="1">
      <c r="B16" s="1096"/>
      <c r="C16" s="1100"/>
      <c r="D16" s="814"/>
      <c r="E16" s="1040"/>
      <c r="F16" s="1040"/>
      <c r="G16" s="1040" t="s">
        <v>160</v>
      </c>
      <c r="H16" s="1040"/>
      <c r="I16" s="1040" t="s">
        <v>160</v>
      </c>
      <c r="J16" s="1040" t="s">
        <v>160</v>
      </c>
      <c r="K16" s="1040"/>
      <c r="L16" s="1040"/>
      <c r="M16" s="1040"/>
      <c r="N16" s="1040"/>
      <c r="O16" s="1040"/>
      <c r="P16" s="1040"/>
      <c r="Q16" s="1040"/>
      <c r="R16" s="1040" t="s">
        <v>212</v>
      </c>
      <c r="S16" s="1040" t="s">
        <v>213</v>
      </c>
      <c r="T16" s="1040" t="s">
        <v>214</v>
      </c>
      <c r="U16" s="1040" t="s">
        <v>215</v>
      </c>
      <c r="V16" s="1040" t="s">
        <v>33</v>
      </c>
      <c r="W16" s="1040" t="s">
        <v>216</v>
      </c>
      <c r="X16" s="1040" t="s">
        <v>167</v>
      </c>
      <c r="Y16" s="1040" t="s">
        <v>217</v>
      </c>
      <c r="Z16" s="1040"/>
      <c r="AA16" s="1040" t="s">
        <v>34</v>
      </c>
      <c r="AB16" s="142" t="s">
        <v>218</v>
      </c>
      <c r="AC16" s="142" t="s">
        <v>219</v>
      </c>
      <c r="AD16" s="142" t="s">
        <v>220</v>
      </c>
      <c r="AE16" s="162" t="s">
        <v>173</v>
      </c>
      <c r="AF16" s="142">
        <v>400</v>
      </c>
      <c r="AG16" s="121">
        <v>0.2475</v>
      </c>
      <c r="AH16" s="1040"/>
      <c r="AI16" s="1084" t="s">
        <v>160</v>
      </c>
      <c r="AJ16" s="122">
        <f>+'[1]Progama. Bilinguis'!T28/'[1]Progama. Bilinguis'!F28</f>
        <v>2.5000000000000001E-2</v>
      </c>
      <c r="AK16" s="123">
        <f>+'[1]Progama. Bilinguis'!W28/'[1]Progama. Bilinguis'!F28</f>
        <v>0</v>
      </c>
      <c r="AL16" s="123">
        <f>+'[1]Progama. Bilinguis'!Y28</f>
        <v>2.5000000000000001E-2</v>
      </c>
      <c r="AM16" s="1087">
        <f>AVERAGE(AL16:AL18)</f>
        <v>3.7777777777777778E-2</v>
      </c>
      <c r="AN16" s="163">
        <f>+AM16</f>
        <v>3.7777777777777778E-2</v>
      </c>
      <c r="AO16" s="122">
        <f>+'[1]Progama. Bilinguis'!AE28/'[1]Progama. Bilinguis'!F28</f>
        <v>0</v>
      </c>
      <c r="AP16" s="123">
        <f>+'[1]Progama. Bilinguis'!AH28/'[1]Progama. Bilinguis'!F28</f>
        <v>0</v>
      </c>
      <c r="AQ16" s="129">
        <f>+'[1]Progama. Bilinguis'!AJ28</f>
        <v>0</v>
      </c>
      <c r="AR16" s="1062">
        <f>AVERAGE(AQ16:AQ18)</f>
        <v>5.6666666666666671E-2</v>
      </c>
      <c r="AS16" s="164">
        <f>+AR16</f>
        <v>5.6666666666666671E-2</v>
      </c>
      <c r="AT16" s="122">
        <f>+'[1]Progama. Bilinguis'!AP28/'[1]Progama. Bilinguis'!F28</f>
        <v>0</v>
      </c>
      <c r="AU16" s="123">
        <f>+'[1]Progama. Bilinguis'!AS28/'[1]Progama. Bilinguis'!F28</f>
        <v>0</v>
      </c>
      <c r="AV16" s="129">
        <f>+'[1]Progama. Bilinguis'!AU28</f>
        <v>0</v>
      </c>
      <c r="AW16" s="1062">
        <f>AVERAGE(AV16:AV18)</f>
        <v>0</v>
      </c>
      <c r="AX16" s="165">
        <f>+AW16</f>
        <v>0</v>
      </c>
      <c r="AY16" s="130">
        <f t="shared" si="0"/>
        <v>0.27250000000000002</v>
      </c>
      <c r="AZ16" s="1065" t="s">
        <v>174</v>
      </c>
      <c r="BA16" s="109" t="str">
        <f t="shared" si="1"/>
        <v xml:space="preserve"> </v>
      </c>
    </row>
    <row r="17" spans="2:53" ht="75.75" thickBot="1">
      <c r="B17" s="1096"/>
      <c r="C17" s="1100"/>
      <c r="D17" s="814"/>
      <c r="E17" s="1040"/>
      <c r="F17" s="1040"/>
      <c r="G17" s="1040"/>
      <c r="H17" s="1040"/>
      <c r="I17" s="1040"/>
      <c r="J17" s="1040"/>
      <c r="K17" s="1040"/>
      <c r="L17" s="1040"/>
      <c r="M17" s="1040"/>
      <c r="N17" s="1040"/>
      <c r="O17" s="1040"/>
      <c r="P17" s="1040"/>
      <c r="Q17" s="1040"/>
      <c r="R17" s="1040"/>
      <c r="S17" s="1040"/>
      <c r="T17" s="1040"/>
      <c r="U17" s="1040"/>
      <c r="V17" s="1040"/>
      <c r="W17" s="1040"/>
      <c r="X17" s="1040"/>
      <c r="Y17" s="1040"/>
      <c r="Z17" s="1040"/>
      <c r="AA17" s="1040"/>
      <c r="AB17" s="142" t="s">
        <v>221</v>
      </c>
      <c r="AC17" s="142" t="s">
        <v>222</v>
      </c>
      <c r="AD17" s="142" t="s">
        <v>223</v>
      </c>
      <c r="AE17" s="162" t="s">
        <v>173</v>
      </c>
      <c r="AF17" s="142">
        <v>3000</v>
      </c>
      <c r="AG17" s="121">
        <v>0.39</v>
      </c>
      <c r="AH17" s="1040"/>
      <c r="AI17" s="1084"/>
      <c r="AJ17" s="166">
        <f>+'[1]Progama. Bilinguis'!T29/'[1]Progama. Bilinguis'!F29</f>
        <v>0</v>
      </c>
      <c r="AK17" s="167">
        <f>+'[1]Progama. Bilinguis'!W29/'[1]Progama. Bilinguis'!F29</f>
        <v>8.8333333333333333E-2</v>
      </c>
      <c r="AL17" s="123">
        <f>+'[1]Progama. Bilinguis'!Y29</f>
        <v>8.8333333333333333E-2</v>
      </c>
      <c r="AM17" s="1060"/>
      <c r="AN17" s="161"/>
      <c r="AO17" s="122">
        <f>+'[1]Progama. Bilinguis'!AE29/'[1]Progama. Bilinguis'!F29</f>
        <v>8.3666666666666667E-2</v>
      </c>
      <c r="AP17" s="123">
        <f>+'[1]Progama. Bilinguis'!AH29/'[1]Progama. Bilinguis'!F29</f>
        <v>8.6333333333333331E-2</v>
      </c>
      <c r="AQ17" s="129">
        <f>+'[1]Progama. Bilinguis'!AJ29</f>
        <v>0.17</v>
      </c>
      <c r="AR17" s="1063"/>
      <c r="AS17" s="168"/>
      <c r="AT17" s="122">
        <f>+'[1]Progama. Bilinguis'!AP29/'[1]Progama. Bilinguis'!F29</f>
        <v>0</v>
      </c>
      <c r="AU17" s="123">
        <f>+'[1]Progama. Bilinguis'!AS29/'[1]Progama. Bilinguis'!F29</f>
        <v>0</v>
      </c>
      <c r="AV17" s="129">
        <f>+'[1]Progama. Bilinguis'!AU29</f>
        <v>0</v>
      </c>
      <c r="AW17" s="1063"/>
      <c r="AX17" s="134"/>
      <c r="AY17" s="130">
        <f t="shared" si="0"/>
        <v>0.64833333333333332</v>
      </c>
      <c r="AZ17" s="1065"/>
      <c r="BA17" s="109" t="str">
        <f t="shared" si="1"/>
        <v xml:space="preserve"> </v>
      </c>
    </row>
    <row r="18" spans="2:53" ht="105.75" thickBot="1">
      <c r="B18" s="1096"/>
      <c r="C18" s="1100"/>
      <c r="D18" s="814"/>
      <c r="E18" s="1040"/>
      <c r="F18" s="1040"/>
      <c r="G18" s="1040"/>
      <c r="H18" s="1040"/>
      <c r="I18" s="1040"/>
      <c r="J18" s="1040"/>
      <c r="K18" s="1040"/>
      <c r="L18" s="1040"/>
      <c r="M18" s="1040"/>
      <c r="N18" s="1040"/>
      <c r="O18" s="1040"/>
      <c r="P18" s="1040"/>
      <c r="Q18" s="1040"/>
      <c r="R18" s="1040"/>
      <c r="S18" s="1040"/>
      <c r="T18" s="1040"/>
      <c r="U18" s="1040"/>
      <c r="V18" s="1040"/>
      <c r="W18" s="1040"/>
      <c r="X18" s="1040"/>
      <c r="Y18" s="1040"/>
      <c r="Z18" s="1040"/>
      <c r="AA18" s="1040"/>
      <c r="AB18" s="142" t="s">
        <v>224</v>
      </c>
      <c r="AC18" s="142" t="s">
        <v>225</v>
      </c>
      <c r="AD18" s="142" t="s">
        <v>226</v>
      </c>
      <c r="AE18" s="162" t="s">
        <v>173</v>
      </c>
      <c r="AF18" s="142">
        <v>300</v>
      </c>
      <c r="AG18" s="121">
        <v>1</v>
      </c>
      <c r="AH18" s="1040"/>
      <c r="AI18" s="1084"/>
      <c r="AJ18" s="169">
        <f>+'[1]Progama. Bilinguis'!T30/'[1]Progama. Bilinguis'!F30</f>
        <v>0</v>
      </c>
      <c r="AK18" s="170">
        <f>+'[1]Progama. Bilinguis'!W30/'[1]Progama. Bilinguis'!F30</f>
        <v>0</v>
      </c>
      <c r="AL18" s="171">
        <f>+'[1]Progama. Bilinguis'!Y30</f>
        <v>0</v>
      </c>
      <c r="AM18" s="1061"/>
      <c r="AN18" s="172"/>
      <c r="AO18" s="173">
        <f>+'[1]Progama. Bilinguis'!AE30/'[1]Progama. Bilinguis'!F30</f>
        <v>0</v>
      </c>
      <c r="AP18" s="171">
        <f>+'[1]Progama. Bilinguis'!AH30/'[1]Progama. Bilinguis'!F30</f>
        <v>0</v>
      </c>
      <c r="AQ18" s="174">
        <f>+'[1]Progama. Bilinguis'!AJ30</f>
        <v>0</v>
      </c>
      <c r="AR18" s="1064"/>
      <c r="AS18" s="132"/>
      <c r="AT18" s="173">
        <f>+'[1]Progama. Bilinguis'!AP30/'[1]Progama. Bilinguis'!F30</f>
        <v>0</v>
      </c>
      <c r="AU18" s="171">
        <f>+'[1]Progama. Bilinguis'!AS30/'[1]Progama. Bilinguis'!F30</f>
        <v>0</v>
      </c>
      <c r="AV18" s="174">
        <f>+'[1]Progama. Bilinguis'!AU30</f>
        <v>0</v>
      </c>
      <c r="AW18" s="1064"/>
      <c r="AX18" s="134"/>
      <c r="AY18" s="130">
        <f t="shared" si="0"/>
        <v>1</v>
      </c>
      <c r="AZ18" s="1065"/>
      <c r="BA18" s="109" t="str">
        <f t="shared" si="1"/>
        <v xml:space="preserve"> </v>
      </c>
    </row>
    <row r="19" spans="2:53" ht="75.75" thickBot="1">
      <c r="B19" s="1096"/>
      <c r="C19" s="1100"/>
      <c r="D19" s="814"/>
      <c r="E19" s="1040"/>
      <c r="F19" s="1040"/>
      <c r="G19" s="1040" t="s">
        <v>160</v>
      </c>
      <c r="H19" s="1040"/>
      <c r="I19" s="1040" t="s">
        <v>160</v>
      </c>
      <c r="J19" s="1040"/>
      <c r="K19" s="1040"/>
      <c r="L19" s="1040"/>
      <c r="M19" s="1040"/>
      <c r="N19" s="1040"/>
      <c r="O19" s="1040"/>
      <c r="P19" s="1040"/>
      <c r="Q19" s="1040"/>
      <c r="R19" s="1040" t="s">
        <v>227</v>
      </c>
      <c r="S19" s="1040" t="s">
        <v>228</v>
      </c>
      <c r="T19" s="1040" t="s">
        <v>229</v>
      </c>
      <c r="U19" s="1040" t="s">
        <v>230</v>
      </c>
      <c r="V19" s="1040" t="s">
        <v>35</v>
      </c>
      <c r="W19" s="1040" t="s">
        <v>231</v>
      </c>
      <c r="X19" s="1040" t="s">
        <v>167</v>
      </c>
      <c r="Y19" s="1040" t="s">
        <v>232</v>
      </c>
      <c r="Z19" s="1040"/>
      <c r="AA19" s="1040" t="s">
        <v>36</v>
      </c>
      <c r="AB19" s="175" t="s">
        <v>233</v>
      </c>
      <c r="AC19" s="120" t="s">
        <v>234</v>
      </c>
      <c r="AD19" s="120" t="s">
        <v>235</v>
      </c>
      <c r="AE19" s="176" t="s">
        <v>173</v>
      </c>
      <c r="AF19" s="176">
        <v>450</v>
      </c>
      <c r="AG19" s="121">
        <v>0.93333333333333302</v>
      </c>
      <c r="AH19" s="1038"/>
      <c r="AI19" s="1086" t="s">
        <v>160</v>
      </c>
      <c r="AJ19" s="152">
        <f>+'[1]Activida. Físic. Format'!T28/'[1]Activida. Físic. Format'!F28</f>
        <v>0</v>
      </c>
      <c r="AK19" s="153">
        <f>+'[1]Activida. Físic. Format'!W28/'[1]Activida. Físic. Format'!F28</f>
        <v>0</v>
      </c>
      <c r="AL19" s="153">
        <f>+'[1]Activida. Físic. Format'!Y28</f>
        <v>0</v>
      </c>
      <c r="AM19" s="1059">
        <f>AVERAGE(AL19:AL21)</f>
        <v>2.2222222222222222E-3</v>
      </c>
      <c r="AN19" s="177">
        <f>+AM19</f>
        <v>2.2222222222222222E-3</v>
      </c>
      <c r="AO19" s="152">
        <f>+'[1]Activida. Físic. Format'!AE28/'[1]Activida. Físic. Format'!F28</f>
        <v>0</v>
      </c>
      <c r="AP19" s="153">
        <f>+'[1]Activida. Físic. Format'!AH28/'[1]Activida. Físic. Format'!F28</f>
        <v>0</v>
      </c>
      <c r="AQ19" s="155">
        <f>+'[1]Activida. Físic. Format'!AJ28</f>
        <v>0</v>
      </c>
      <c r="AR19" s="1062">
        <f>AVERAGE(AQ19:AQ21)</f>
        <v>0.43333333333333335</v>
      </c>
      <c r="AS19" s="177">
        <f>+AR19</f>
        <v>0.43333333333333335</v>
      </c>
      <c r="AT19" s="152">
        <f>+'[1]Activida. Físic. Format'!AP28/'[1]Activida. Físic. Format'!F28</f>
        <v>0</v>
      </c>
      <c r="AU19" s="153">
        <f>+'[1]Activida. Físic. Format'!AS28/'[1]Activida. Físic. Format'!F28</f>
        <v>0</v>
      </c>
      <c r="AV19" s="155">
        <f>+'[1]Activida. Físic. Format'!AU28</f>
        <v>0</v>
      </c>
      <c r="AW19" s="1062">
        <f>AVERAGE(AV19:AV21)</f>
        <v>0</v>
      </c>
      <c r="AX19" s="163">
        <f>+AW19</f>
        <v>0</v>
      </c>
      <c r="AY19" s="130">
        <f t="shared" si="0"/>
        <v>0.93333333333333302</v>
      </c>
      <c r="AZ19" s="1065" t="s">
        <v>174</v>
      </c>
      <c r="BA19" s="109" t="str">
        <f t="shared" si="1"/>
        <v xml:space="preserve"> </v>
      </c>
    </row>
    <row r="20" spans="2:53" ht="75.75" thickBot="1">
      <c r="B20" s="1096"/>
      <c r="C20" s="1100"/>
      <c r="D20" s="814"/>
      <c r="E20" s="1040"/>
      <c r="F20" s="1040"/>
      <c r="G20" s="1040"/>
      <c r="H20" s="1040"/>
      <c r="I20" s="1040"/>
      <c r="J20" s="1040"/>
      <c r="K20" s="1040"/>
      <c r="L20" s="1040"/>
      <c r="M20" s="1040"/>
      <c r="N20" s="1040"/>
      <c r="O20" s="1040"/>
      <c r="P20" s="1040"/>
      <c r="Q20" s="1040"/>
      <c r="R20" s="1040"/>
      <c r="S20" s="1040"/>
      <c r="T20" s="1040"/>
      <c r="U20" s="1040"/>
      <c r="V20" s="1040"/>
      <c r="W20" s="1040"/>
      <c r="X20" s="1040"/>
      <c r="Y20" s="1040"/>
      <c r="Z20" s="1040"/>
      <c r="AA20" s="1040"/>
      <c r="AB20" s="175" t="s">
        <v>236</v>
      </c>
      <c r="AC20" s="120" t="s">
        <v>237</v>
      </c>
      <c r="AD20" s="120" t="s">
        <v>238</v>
      </c>
      <c r="AE20" s="176" t="s">
        <v>173</v>
      </c>
      <c r="AF20" s="176">
        <v>6</v>
      </c>
      <c r="AG20" s="121">
        <v>0.49833333333333335</v>
      </c>
      <c r="AH20" s="1038"/>
      <c r="AI20" s="1086"/>
      <c r="AJ20" s="166">
        <f>+'[1]Activida. Físic. Format'!T29/'[1]Activida. Físic. Format'!F29</f>
        <v>1.6666666666666668E-3</v>
      </c>
      <c r="AK20" s="167">
        <f>+'[1]Activida. Físic. Format'!W29/'[1]Activida. Físic. Format'!F29</f>
        <v>0</v>
      </c>
      <c r="AL20" s="167">
        <f>+'[1]Activida. Físic. Format'!Y29</f>
        <v>1.6666666666666668E-3</v>
      </c>
      <c r="AM20" s="1060"/>
      <c r="AN20" s="178"/>
      <c r="AO20" s="166">
        <f>+'[1]Activida. Físic. Format'!AE29/'[1]Activida. Físic. Format'!F29</f>
        <v>0.5</v>
      </c>
      <c r="AP20" s="167">
        <f>+'[1]Activida. Físic. Format'!AH29/'[1]Activida. Físic. Format'!F29</f>
        <v>0</v>
      </c>
      <c r="AQ20" s="179">
        <f>+'[1]Activida. Físic. Format'!AJ29</f>
        <v>0.5</v>
      </c>
      <c r="AR20" s="1063"/>
      <c r="AS20" s="178"/>
      <c r="AT20" s="166">
        <f>+'[1]Activida. Físic. Format'!AP29/'[1]Activida. Físic. Format'!F29</f>
        <v>0</v>
      </c>
      <c r="AU20" s="167">
        <f>+'[1]Activida. Físic. Format'!AS29/'[1]Activida. Físic. Format'!F29</f>
        <v>0</v>
      </c>
      <c r="AV20" s="179">
        <f>+'[1]Activida. Físic. Format'!AU29</f>
        <v>0</v>
      </c>
      <c r="AW20" s="1063"/>
      <c r="AX20" s="134"/>
      <c r="AY20" s="130">
        <f t="shared" si="0"/>
        <v>1</v>
      </c>
      <c r="AZ20" s="1065"/>
      <c r="BA20" s="109" t="str">
        <f t="shared" si="1"/>
        <v xml:space="preserve"> </v>
      </c>
    </row>
    <row r="21" spans="2:53" ht="75.75" thickBot="1">
      <c r="B21" s="1096"/>
      <c r="C21" s="1100"/>
      <c r="D21" s="814"/>
      <c r="E21" s="1040"/>
      <c r="F21" s="1040"/>
      <c r="G21" s="1040"/>
      <c r="H21" s="1040"/>
      <c r="I21" s="1040"/>
      <c r="J21" s="1040"/>
      <c r="K21" s="1040"/>
      <c r="L21" s="1040"/>
      <c r="M21" s="1040"/>
      <c r="N21" s="1040"/>
      <c r="O21" s="1040"/>
      <c r="P21" s="1040"/>
      <c r="Q21" s="1040"/>
      <c r="R21" s="1040"/>
      <c r="S21" s="1040"/>
      <c r="T21" s="1040"/>
      <c r="U21" s="1040"/>
      <c r="V21" s="1040"/>
      <c r="W21" s="1040"/>
      <c r="X21" s="1040"/>
      <c r="Y21" s="1040"/>
      <c r="Z21" s="1040"/>
      <c r="AA21" s="1040"/>
      <c r="AB21" s="175" t="s">
        <v>239</v>
      </c>
      <c r="AC21" s="176" t="s">
        <v>240</v>
      </c>
      <c r="AD21" s="120" t="s">
        <v>241</v>
      </c>
      <c r="AE21" s="176" t="s">
        <v>173</v>
      </c>
      <c r="AF21" s="176">
        <v>2</v>
      </c>
      <c r="AG21" s="121">
        <v>0.19500000000000001</v>
      </c>
      <c r="AH21" s="1038"/>
      <c r="AI21" s="1086"/>
      <c r="AJ21" s="169">
        <f>+'[1]Activida. Físic. Format'!T30/'[1]Activida. Físic. Format'!F30</f>
        <v>5.0000000000000001E-3</v>
      </c>
      <c r="AK21" s="170">
        <f>+'[1]Activida. Físic. Format'!W30/'[1]Activida. Físic. Format'!F30</f>
        <v>0</v>
      </c>
      <c r="AL21" s="170">
        <f>+'[1]Activida. Físic. Format'!Y30</f>
        <v>5.0000000000000001E-3</v>
      </c>
      <c r="AM21" s="1061"/>
      <c r="AN21" s="180"/>
      <c r="AO21" s="169">
        <f>+'[1]Activida. Físic. Format'!AE30/'[1]Activida. Físic. Format'!F30</f>
        <v>0.5</v>
      </c>
      <c r="AP21" s="170">
        <f>+'[1]Activida. Físic. Format'!AH30/'[1]Activida. Físic. Format'!F30</f>
        <v>0.3</v>
      </c>
      <c r="AQ21" s="181">
        <f>+'[1]Activida. Físic. Format'!AJ30</f>
        <v>0.8</v>
      </c>
      <c r="AR21" s="1064"/>
      <c r="AS21" s="178"/>
      <c r="AT21" s="169">
        <f>+'[1]Activida. Físic. Format'!AP30/'[1]Activida. Físic. Format'!F30</f>
        <v>0</v>
      </c>
      <c r="AU21" s="170">
        <f>+'[1]Activida. Físic. Format'!AS30/'[1]Activida. Físic. Format'!F30</f>
        <v>0</v>
      </c>
      <c r="AV21" s="181">
        <f>+'[1]Activida. Físic. Format'!AU30</f>
        <v>0</v>
      </c>
      <c r="AW21" s="1064"/>
      <c r="AX21" s="134"/>
      <c r="AY21" s="130">
        <f t="shared" si="0"/>
        <v>1</v>
      </c>
      <c r="AZ21" s="1065"/>
      <c r="BA21" s="109" t="str">
        <f t="shared" si="1"/>
        <v xml:space="preserve"> </v>
      </c>
    </row>
    <row r="22" spans="2:53" ht="105.75" thickBot="1">
      <c r="B22" s="1096"/>
      <c r="C22" s="1100"/>
      <c r="D22" s="814"/>
      <c r="E22" s="1040" t="s">
        <v>37</v>
      </c>
      <c r="F22" s="1040"/>
      <c r="G22" s="1040" t="s">
        <v>160</v>
      </c>
      <c r="H22" s="1040" t="s">
        <v>160</v>
      </c>
      <c r="I22" s="1040" t="s">
        <v>160</v>
      </c>
      <c r="J22" s="1040"/>
      <c r="K22" s="1040"/>
      <c r="L22" s="1040"/>
      <c r="M22" s="1040"/>
      <c r="N22" s="1040"/>
      <c r="O22" s="1040"/>
      <c r="P22" s="1040" t="s">
        <v>160</v>
      </c>
      <c r="Q22" s="1040"/>
      <c r="R22" s="1040" t="s">
        <v>242</v>
      </c>
      <c r="S22" s="1040" t="s">
        <v>243</v>
      </c>
      <c r="T22" s="1040" t="s">
        <v>244</v>
      </c>
      <c r="U22" s="1040" t="s">
        <v>245</v>
      </c>
      <c r="V22" s="1040" t="s">
        <v>38</v>
      </c>
      <c r="W22" s="1041" t="s">
        <v>246</v>
      </c>
      <c r="X22" s="1041" t="s">
        <v>167</v>
      </c>
      <c r="Y22" s="1083">
        <v>1</v>
      </c>
      <c r="Z22" s="1083"/>
      <c r="AA22" s="1040" t="s">
        <v>39</v>
      </c>
      <c r="AB22" s="142" t="s">
        <v>247</v>
      </c>
      <c r="AC22" s="142" t="s">
        <v>248</v>
      </c>
      <c r="AD22" s="142" t="s">
        <v>247</v>
      </c>
      <c r="AE22" s="176" t="s">
        <v>173</v>
      </c>
      <c r="AF22" s="176">
        <v>1</v>
      </c>
      <c r="AG22" s="121">
        <v>1</v>
      </c>
      <c r="AH22" s="1085"/>
      <c r="AI22" s="1084" t="s">
        <v>160</v>
      </c>
      <c r="AJ22" s="152">
        <f>+'[1]Bibliotec. CRAI'!T28/'[1]Bibliotec. CRAI'!F28</f>
        <v>0</v>
      </c>
      <c r="AK22" s="153">
        <f>+'[1]Bibliotec. CRAI'!W28/'[1]Bibliotec. CRAI'!F28</f>
        <v>0</v>
      </c>
      <c r="AL22" s="153">
        <f>+'[1]Bibliotec. CRAI'!Y28</f>
        <v>0</v>
      </c>
      <c r="AM22" s="1059">
        <f>AVERAGE(AL22:AL25)</f>
        <v>2.2321428571428572E-2</v>
      </c>
      <c r="AN22" s="180">
        <f>+AM22</f>
        <v>2.2321428571428572E-2</v>
      </c>
      <c r="AO22" s="152">
        <f>+'[1]Bibliotec. CRAI'!AE28/'[1]Bibliotec. CRAI'!F28</f>
        <v>0</v>
      </c>
      <c r="AP22" s="153">
        <f>+'[1]Bibliotec. CRAI'!AH28/'[1]Bibliotec. CRAI'!F28</f>
        <v>0</v>
      </c>
      <c r="AQ22" s="155">
        <f>+'[1]Bibliotec. CRAI'!AJ28</f>
        <v>0</v>
      </c>
      <c r="AR22" s="1062">
        <f>AVERAGE(AQ22:AQ25)</f>
        <v>5.3749999999999999E-2</v>
      </c>
      <c r="AS22" s="180">
        <f>+AR22</f>
        <v>5.3749999999999999E-2</v>
      </c>
      <c r="AT22" s="152">
        <f>+'[1]Bibliotec. CRAI'!AP28/'[1]Bibliotec. CRAI'!F28</f>
        <v>0</v>
      </c>
      <c r="AU22" s="153">
        <f>+'[1]Bibliotec. CRAI'!AS28/'[1]Bibliotec. CRAI'!F28</f>
        <v>0</v>
      </c>
      <c r="AV22" s="155">
        <f>+'[1]Bibliotec. CRAI'!AU28</f>
        <v>0</v>
      </c>
      <c r="AW22" s="1074">
        <f>AVERAGE(AV22:AV25)</f>
        <v>0</v>
      </c>
      <c r="AX22" s="164">
        <f>+AW22</f>
        <v>0</v>
      </c>
      <c r="AY22" s="130">
        <f t="shared" si="0"/>
        <v>1</v>
      </c>
      <c r="AZ22" s="1065" t="s">
        <v>249</v>
      </c>
      <c r="BA22" s="109" t="str">
        <f t="shared" si="1"/>
        <v xml:space="preserve"> </v>
      </c>
    </row>
    <row r="23" spans="2:53" ht="135">
      <c r="B23" s="1096"/>
      <c r="C23" s="1100"/>
      <c r="D23" s="814"/>
      <c r="E23" s="814"/>
      <c r="F23" s="814"/>
      <c r="G23" s="814"/>
      <c r="H23" s="814"/>
      <c r="I23" s="814"/>
      <c r="J23" s="814"/>
      <c r="K23" s="814"/>
      <c r="L23" s="814"/>
      <c r="M23" s="814"/>
      <c r="N23" s="814"/>
      <c r="O23" s="814"/>
      <c r="P23" s="814"/>
      <c r="Q23" s="814"/>
      <c r="R23" s="814"/>
      <c r="S23" s="814"/>
      <c r="T23" s="814"/>
      <c r="U23" s="814"/>
      <c r="V23" s="814"/>
      <c r="W23" s="1077"/>
      <c r="X23" s="1077"/>
      <c r="Y23" s="1077"/>
      <c r="Z23" s="1077"/>
      <c r="AA23" s="1040"/>
      <c r="AB23" s="142" t="s">
        <v>250</v>
      </c>
      <c r="AC23" s="142" t="s">
        <v>251</v>
      </c>
      <c r="AD23" s="142" t="s">
        <v>252</v>
      </c>
      <c r="AE23" s="176" t="s">
        <v>173</v>
      </c>
      <c r="AF23" s="176">
        <v>1</v>
      </c>
      <c r="AG23" s="121">
        <v>1</v>
      </c>
      <c r="AH23" s="814"/>
      <c r="AI23" s="1052"/>
      <c r="AJ23" s="166">
        <f>+'[1]Bibliotec. CRAI'!T29/'[1]Bibliotec. CRAI'!F29</f>
        <v>0</v>
      </c>
      <c r="AK23" s="167">
        <f>+'[1]Bibliotec. CRAI'!W29/'[1]Bibliotec. CRAI'!F29</f>
        <v>0</v>
      </c>
      <c r="AL23" s="167">
        <f>+'[1]Bibliotec. CRAI'!Y29</f>
        <v>0</v>
      </c>
      <c r="AM23" s="1060"/>
      <c r="AN23" s="182"/>
      <c r="AO23" s="166">
        <f>+'[1]Bibliotec. CRAI'!AE29/'[1]Bibliotec. CRAI'!F29</f>
        <v>0</v>
      </c>
      <c r="AP23" s="167">
        <f>+'[1]Bibliotec. CRAI'!AH29/'[1]Bibliotec. CRAI'!F29</f>
        <v>0</v>
      </c>
      <c r="AQ23" s="179">
        <f>+'[1]Bibliotec. CRAI'!AJ29</f>
        <v>0</v>
      </c>
      <c r="AR23" s="1063"/>
      <c r="AS23" s="182"/>
      <c r="AT23" s="166">
        <f>+'[1]Bibliotec. CRAI'!AP29/'[1]Bibliotec. CRAI'!F29</f>
        <v>0</v>
      </c>
      <c r="AU23" s="167">
        <f>+'[1]Bibliotec. CRAI'!AS29/'[1]Bibliotec. CRAI'!F29</f>
        <v>0</v>
      </c>
      <c r="AV23" s="179">
        <f>+'[1]Bibliotec. CRAI'!AU29</f>
        <v>0</v>
      </c>
      <c r="AW23" s="1075"/>
      <c r="AX23" s="134"/>
      <c r="AY23" s="130">
        <f t="shared" si="0"/>
        <v>1</v>
      </c>
      <c r="AZ23" s="1048"/>
      <c r="BA23" s="109" t="str">
        <f t="shared" si="1"/>
        <v xml:space="preserve"> </v>
      </c>
    </row>
    <row r="24" spans="2:53" ht="75">
      <c r="B24" s="1096"/>
      <c r="C24" s="1100"/>
      <c r="D24" s="814"/>
      <c r="E24" s="814"/>
      <c r="F24" s="814"/>
      <c r="G24" s="814"/>
      <c r="H24" s="814"/>
      <c r="I24" s="814"/>
      <c r="J24" s="814"/>
      <c r="K24" s="814"/>
      <c r="L24" s="814"/>
      <c r="M24" s="814"/>
      <c r="N24" s="814"/>
      <c r="O24" s="814"/>
      <c r="P24" s="814"/>
      <c r="Q24" s="814"/>
      <c r="R24" s="814"/>
      <c r="S24" s="814"/>
      <c r="T24" s="814"/>
      <c r="U24" s="814"/>
      <c r="V24" s="814"/>
      <c r="W24" s="1077"/>
      <c r="X24" s="1077"/>
      <c r="Y24" s="1077"/>
      <c r="Z24" s="1077"/>
      <c r="AA24" s="1040"/>
      <c r="AB24" s="142" t="s">
        <v>253</v>
      </c>
      <c r="AC24" s="142" t="s">
        <v>254</v>
      </c>
      <c r="AD24" s="142" t="s">
        <v>255</v>
      </c>
      <c r="AE24" s="176" t="s">
        <v>173</v>
      </c>
      <c r="AF24" s="176">
        <v>7</v>
      </c>
      <c r="AG24" s="121">
        <v>0.4137142857142857</v>
      </c>
      <c r="AH24" s="814"/>
      <c r="AI24" s="1052"/>
      <c r="AJ24" s="166">
        <f>+'[1]Bibliotec. CRAI'!T30/'[1]Bibliotec. CRAI'!F30</f>
        <v>1.4285714285714287E-2</v>
      </c>
      <c r="AK24" s="167">
        <f>+'[1]Bibliotec. CRAI'!W30/'[1]Bibliotec. CRAI'!F30</f>
        <v>0</v>
      </c>
      <c r="AL24" s="167">
        <f>+'[1]Bibliotec. CRAI'!Y30</f>
        <v>1.4285714285714287E-2</v>
      </c>
      <c r="AM24" s="1060"/>
      <c r="AN24" s="182"/>
      <c r="AO24" s="166">
        <f>+'[1]Bibliotec. CRAI'!AE30/'[1]Bibliotec. CRAI'!F30</f>
        <v>0</v>
      </c>
      <c r="AP24" s="167">
        <f>+'[1]Bibliotec. CRAI'!AH30/'[1]Bibliotec. CRAI'!F30</f>
        <v>0</v>
      </c>
      <c r="AQ24" s="179">
        <f>+'[1]Bibliotec. CRAI'!AJ30</f>
        <v>0</v>
      </c>
      <c r="AR24" s="1063"/>
      <c r="AS24" s="182"/>
      <c r="AT24" s="166">
        <f>+'[1]Bibliotec. CRAI'!AP30/'[1]Bibliotec. CRAI'!F30</f>
        <v>0</v>
      </c>
      <c r="AU24" s="167">
        <f>+'[1]Bibliotec. CRAI'!AS30/'[1]Bibliotec. CRAI'!F30</f>
        <v>0</v>
      </c>
      <c r="AV24" s="179">
        <f>+'[1]Bibliotec. CRAI'!AU30</f>
        <v>0</v>
      </c>
      <c r="AW24" s="1075"/>
      <c r="AX24" s="134"/>
      <c r="AY24" s="130">
        <f t="shared" si="0"/>
        <v>0.42799999999999999</v>
      </c>
      <c r="AZ24" s="1048"/>
      <c r="BA24" s="109" t="str">
        <f t="shared" si="1"/>
        <v xml:space="preserve"> </v>
      </c>
    </row>
    <row r="25" spans="2:53" ht="120.75" thickBot="1">
      <c r="B25" s="1096"/>
      <c r="C25" s="1100"/>
      <c r="D25" s="814"/>
      <c r="E25" s="814"/>
      <c r="F25" s="814"/>
      <c r="G25" s="814"/>
      <c r="H25" s="814"/>
      <c r="I25" s="814"/>
      <c r="J25" s="814"/>
      <c r="K25" s="814"/>
      <c r="L25" s="814"/>
      <c r="M25" s="814"/>
      <c r="N25" s="814"/>
      <c r="O25" s="814"/>
      <c r="P25" s="814"/>
      <c r="Q25" s="814"/>
      <c r="R25" s="814"/>
      <c r="S25" s="814"/>
      <c r="T25" s="814"/>
      <c r="U25" s="814"/>
      <c r="V25" s="814"/>
      <c r="W25" s="1078"/>
      <c r="X25" s="1078"/>
      <c r="Y25" s="1078"/>
      <c r="Z25" s="1078"/>
      <c r="AA25" s="1040"/>
      <c r="AB25" s="142" t="s">
        <v>256</v>
      </c>
      <c r="AC25" s="142" t="s">
        <v>257</v>
      </c>
      <c r="AD25" s="142" t="s">
        <v>258</v>
      </c>
      <c r="AE25" s="176" t="s">
        <v>173</v>
      </c>
      <c r="AF25" s="176">
        <v>2</v>
      </c>
      <c r="AG25" s="121">
        <v>0.5</v>
      </c>
      <c r="AH25" s="814"/>
      <c r="AI25" s="1052"/>
      <c r="AJ25" s="169">
        <f>+'[1]Bibliotec. CRAI'!T31/'[1]Bibliotec. CRAI'!F31</f>
        <v>7.4999999999999997E-2</v>
      </c>
      <c r="AK25" s="170">
        <f>+'[1]Bibliotec. CRAI'!W31/'[1]Bibliotec. CRAI'!F31</f>
        <v>0</v>
      </c>
      <c r="AL25" s="170">
        <f>+'[1]Bibliotec. CRAI'!Y31</f>
        <v>7.4999999999999997E-2</v>
      </c>
      <c r="AM25" s="1061"/>
      <c r="AN25" s="182"/>
      <c r="AO25" s="169">
        <f>+'[1]Bibliotec. CRAI'!AE31/'[1]Bibliotec. CRAI'!F31</f>
        <v>0</v>
      </c>
      <c r="AP25" s="170">
        <f>+'[1]Bibliotec. CRAI'!AH31/'[1]Bibliotec. CRAI'!F31</f>
        <v>0.215</v>
      </c>
      <c r="AQ25" s="181">
        <f>+'[1]Bibliotec. CRAI'!AJ31</f>
        <v>0.215</v>
      </c>
      <c r="AR25" s="1064"/>
      <c r="AS25" s="182"/>
      <c r="AT25" s="169">
        <f>+'[1]Bibliotec. CRAI'!AP31/'[1]Bibliotec. CRAI'!F31</f>
        <v>0</v>
      </c>
      <c r="AU25" s="170">
        <f>+'[1]Bibliotec. CRAI'!AS31/'[1]Bibliotec. CRAI'!F31</f>
        <v>0</v>
      </c>
      <c r="AV25" s="181">
        <f>+'[1]Bibliotec. CRAI'!AU31</f>
        <v>0</v>
      </c>
      <c r="AW25" s="1076"/>
      <c r="AX25" s="134"/>
      <c r="AY25" s="130">
        <f t="shared" si="0"/>
        <v>0.78999999999999992</v>
      </c>
      <c r="AZ25" s="1048"/>
      <c r="BA25" s="109" t="str">
        <f t="shared" si="1"/>
        <v xml:space="preserve"> </v>
      </c>
    </row>
    <row r="26" spans="2:53" ht="135.75" thickBot="1">
      <c r="B26" s="1096"/>
      <c r="C26" s="1100"/>
      <c r="D26" s="814"/>
      <c r="E26" s="814"/>
      <c r="F26" s="1040"/>
      <c r="G26" s="1040" t="s">
        <v>160</v>
      </c>
      <c r="H26" s="1040"/>
      <c r="I26" s="1040"/>
      <c r="J26" s="1040"/>
      <c r="K26" s="1040"/>
      <c r="L26" s="1040"/>
      <c r="M26" s="1040"/>
      <c r="N26" s="1040"/>
      <c r="O26" s="1040" t="s">
        <v>160</v>
      </c>
      <c r="P26" s="1040" t="s">
        <v>160</v>
      </c>
      <c r="Q26" s="1040"/>
      <c r="R26" s="1040" t="s">
        <v>259</v>
      </c>
      <c r="S26" s="1040" t="s">
        <v>260</v>
      </c>
      <c r="T26" s="1040" t="s">
        <v>261</v>
      </c>
      <c r="U26" s="1040" t="s">
        <v>262</v>
      </c>
      <c r="V26" s="1040" t="s">
        <v>263</v>
      </c>
      <c r="W26" s="1041" t="s">
        <v>264</v>
      </c>
      <c r="X26" s="1041" t="s">
        <v>167</v>
      </c>
      <c r="Y26" s="1083">
        <v>1</v>
      </c>
      <c r="Z26" s="1083"/>
      <c r="AA26" s="1040" t="s">
        <v>265</v>
      </c>
      <c r="AB26" s="142" t="s">
        <v>266</v>
      </c>
      <c r="AC26" s="142" t="s">
        <v>267</v>
      </c>
      <c r="AD26" s="142" t="s">
        <v>268</v>
      </c>
      <c r="AE26" s="176" t="s">
        <v>173</v>
      </c>
      <c r="AF26" s="176">
        <v>100000</v>
      </c>
      <c r="AG26" s="183">
        <v>0.27456000000000003</v>
      </c>
      <c r="AH26" s="1040"/>
      <c r="AI26" s="1084" t="s">
        <v>160</v>
      </c>
      <c r="AJ26" s="152">
        <f>+'[1]Fortalecimie. DARCA'!T28/'[1]Fortalecimie. DARCA'!F28</f>
        <v>9.0819999999999998E-2</v>
      </c>
      <c r="AK26" s="153">
        <f>+'[1]Fortalecimie. DARCA'!W28/'[1]Fortalecimie. DARCA'!F28</f>
        <v>0</v>
      </c>
      <c r="AL26" s="184">
        <f>+'[1]Fortalecimie. DARCA'!Y28</f>
        <v>9.0819999999999998E-2</v>
      </c>
      <c r="AM26" s="1072">
        <f>AVERAGE(AL26:AL29)</f>
        <v>3.2125259259259263E-2</v>
      </c>
      <c r="AN26" s="185">
        <f>+AM26</f>
        <v>3.2125259259259263E-2</v>
      </c>
      <c r="AO26" s="152">
        <f>+'[1]Fortalecimie. DARCA'!AE28/'[1]Fortalecimie. DARCA'!F28</f>
        <v>0</v>
      </c>
      <c r="AP26" s="153">
        <f>+'[1]Fortalecimie. DARCA'!AH28/'[1]Fortalecimie. DARCA'!F28</f>
        <v>0</v>
      </c>
      <c r="AQ26" s="186">
        <f>+'[1]Fortalecimie. DARCA'!AJ28</f>
        <v>0</v>
      </c>
      <c r="AR26" s="1062">
        <f>AVERAGE(AQ26:AQ29)</f>
        <v>2.7777777777777776E-2</v>
      </c>
      <c r="AS26" s="177">
        <f>+AR26</f>
        <v>2.7777777777777776E-2</v>
      </c>
      <c r="AT26" s="152">
        <f>+'[1]Fortalecimie. DARCA'!AP28/'[1]Fortalecimie. DARCA'!F28</f>
        <v>0</v>
      </c>
      <c r="AU26" s="153">
        <f>+'[1]Fortalecimie. DARCA'!AS28/'[1]Fortalecimie. DARCA'!F28</f>
        <v>0</v>
      </c>
      <c r="AV26" s="187">
        <f>+'[1]Fortalecimie. DARCA'!AU28</f>
        <v>0</v>
      </c>
      <c r="AW26" s="1074">
        <f>AVERAGE(AV26:AV29)</f>
        <v>0</v>
      </c>
      <c r="AX26" s="164">
        <f>+AW26</f>
        <v>0</v>
      </c>
      <c r="AY26" s="130">
        <f t="shared" si="0"/>
        <v>0.36538000000000004</v>
      </c>
      <c r="AZ26" s="1082" t="s">
        <v>269</v>
      </c>
      <c r="BA26" s="109" t="str">
        <f t="shared" si="1"/>
        <v xml:space="preserve"> </v>
      </c>
    </row>
    <row r="27" spans="2:53" ht="105">
      <c r="B27" s="1096"/>
      <c r="C27" s="1100"/>
      <c r="D27" s="814"/>
      <c r="E27" s="814"/>
      <c r="F27" s="814"/>
      <c r="G27" s="814"/>
      <c r="H27" s="814"/>
      <c r="I27" s="814"/>
      <c r="J27" s="814"/>
      <c r="K27" s="814"/>
      <c r="L27" s="814"/>
      <c r="M27" s="814"/>
      <c r="N27" s="814"/>
      <c r="O27" s="814"/>
      <c r="P27" s="814"/>
      <c r="Q27" s="814"/>
      <c r="R27" s="814"/>
      <c r="S27" s="814"/>
      <c r="T27" s="814"/>
      <c r="U27" s="814"/>
      <c r="V27" s="1040"/>
      <c r="W27" s="1077"/>
      <c r="X27" s="1077"/>
      <c r="Y27" s="1077"/>
      <c r="Z27" s="1077"/>
      <c r="AA27" s="1040"/>
      <c r="AB27" s="142" t="s">
        <v>270</v>
      </c>
      <c r="AC27" s="142" t="s">
        <v>271</v>
      </c>
      <c r="AD27" s="142" t="s">
        <v>272</v>
      </c>
      <c r="AE27" s="176" t="s">
        <v>173</v>
      </c>
      <c r="AF27" s="176">
        <v>27</v>
      </c>
      <c r="AG27" s="183">
        <v>0.85185185185185197</v>
      </c>
      <c r="AH27" s="814"/>
      <c r="AI27" s="1052"/>
      <c r="AJ27" s="166">
        <f>+'[1]Fortalecimie. DARCA'!T29/'[1]Fortalecimie. DARCA'!F29</f>
        <v>3.7037037037037035E-2</v>
      </c>
      <c r="AK27" s="167">
        <f>+'[1]Fortalecimie. DARCA'!W29/'[1]Fortalecimie. DARCA'!F29</f>
        <v>0</v>
      </c>
      <c r="AL27" s="188">
        <f>+'[1]Fortalecimie. DARCA'!Y29</f>
        <v>3.7037037037037035E-2</v>
      </c>
      <c r="AM27" s="1073"/>
      <c r="AN27" s="182"/>
      <c r="AO27" s="166">
        <f>+'[1]Fortalecimie. DARCA'!AE29/'[1]Fortalecimie. DARCA'!F29</f>
        <v>0.1111111111111111</v>
      </c>
      <c r="AP27" s="167">
        <f>+'[1]Fortalecimie. DARCA'!AH29/'[1]Fortalecimie. DARCA'!F29</f>
        <v>0</v>
      </c>
      <c r="AQ27" s="189">
        <f>+'[1]Fortalecimie. DARCA'!AJ29</f>
        <v>0.1111111111111111</v>
      </c>
      <c r="AR27" s="1063"/>
      <c r="AS27" s="182"/>
      <c r="AT27" s="166">
        <f>+'[1]Fortalecimie. DARCA'!AP29/'[1]Fortalecimie. DARCA'!F29</f>
        <v>0</v>
      </c>
      <c r="AU27" s="167">
        <f>+'[1]Fortalecimie. DARCA'!AS29/'[1]Fortalecimie. DARCA'!F29</f>
        <v>0</v>
      </c>
      <c r="AV27" s="190">
        <f>+'[1]Fortalecimie. DARCA'!AU29</f>
        <v>0</v>
      </c>
      <c r="AW27" s="1075"/>
      <c r="AX27" s="134"/>
      <c r="AY27" s="130">
        <f t="shared" si="0"/>
        <v>1</v>
      </c>
      <c r="AZ27" s="1048"/>
      <c r="BA27" s="109" t="str">
        <f t="shared" si="1"/>
        <v xml:space="preserve"> </v>
      </c>
    </row>
    <row r="28" spans="2:53" ht="90">
      <c r="B28" s="1096"/>
      <c r="C28" s="1100"/>
      <c r="D28" s="814"/>
      <c r="E28" s="814"/>
      <c r="F28" s="814"/>
      <c r="G28" s="814"/>
      <c r="H28" s="814"/>
      <c r="I28" s="814"/>
      <c r="J28" s="814"/>
      <c r="K28" s="814"/>
      <c r="L28" s="814"/>
      <c r="M28" s="814"/>
      <c r="N28" s="814"/>
      <c r="O28" s="814"/>
      <c r="P28" s="814"/>
      <c r="Q28" s="814"/>
      <c r="R28" s="814"/>
      <c r="S28" s="814"/>
      <c r="T28" s="814"/>
      <c r="U28" s="814"/>
      <c r="V28" s="1040"/>
      <c r="W28" s="1077"/>
      <c r="X28" s="1077"/>
      <c r="Y28" s="1077"/>
      <c r="Z28" s="1077"/>
      <c r="AA28" s="1040"/>
      <c r="AB28" s="142" t="s">
        <v>273</v>
      </c>
      <c r="AC28" s="142" t="s">
        <v>274</v>
      </c>
      <c r="AD28" s="142" t="s">
        <v>275</v>
      </c>
      <c r="AE28" s="176" t="s">
        <v>173</v>
      </c>
      <c r="AF28" s="176">
        <v>20</v>
      </c>
      <c r="AG28" s="183">
        <v>0.95</v>
      </c>
      <c r="AH28" s="814"/>
      <c r="AI28" s="1052"/>
      <c r="AJ28" s="166">
        <f>+'[1]Fortalecimie. DARCA'!T30/'[1]Fortalecimie. DARCA'!F30</f>
        <v>0</v>
      </c>
      <c r="AK28" s="167">
        <f>+'[1]Fortalecimie. DARCA'!W30/'[1]Fortalecimie. DARCA'!F30</f>
        <v>0</v>
      </c>
      <c r="AL28" s="188">
        <f>+'[1]Fortalecimie. DARCA'!Y30</f>
        <v>0</v>
      </c>
      <c r="AM28" s="1073"/>
      <c r="AN28" s="182"/>
      <c r="AO28" s="166">
        <f>+'[1]Fortalecimie. DARCA'!AE30/'[1]Fortalecimie. DARCA'!F30</f>
        <v>0</v>
      </c>
      <c r="AP28" s="167">
        <f>+'[1]Fortalecimie. DARCA'!AH30/'[1]Fortalecimie. DARCA'!F30</f>
        <v>0</v>
      </c>
      <c r="AQ28" s="189">
        <f>+'[1]Fortalecimie. DARCA'!AJ30</f>
        <v>0</v>
      </c>
      <c r="AR28" s="1063"/>
      <c r="AS28" s="182"/>
      <c r="AT28" s="166">
        <f>+'[1]Fortalecimie. DARCA'!AP30/'[1]Fortalecimie. DARCA'!F30</f>
        <v>0</v>
      </c>
      <c r="AU28" s="167">
        <f>+'[1]Fortalecimie. DARCA'!AS30/'[1]Fortalecimie. DARCA'!F30</f>
        <v>0</v>
      </c>
      <c r="AV28" s="190">
        <f>+'[1]Fortalecimie. DARCA'!AU30</f>
        <v>0</v>
      </c>
      <c r="AW28" s="1075"/>
      <c r="AX28" s="134"/>
      <c r="AY28" s="130">
        <f t="shared" si="0"/>
        <v>0.95</v>
      </c>
      <c r="AZ28" s="1048"/>
      <c r="BA28" s="109" t="str">
        <f t="shared" si="1"/>
        <v xml:space="preserve"> </v>
      </c>
    </row>
    <row r="29" spans="2:53" ht="105.75" thickBot="1">
      <c r="B29" s="1096"/>
      <c r="C29" s="1100"/>
      <c r="D29" s="814"/>
      <c r="E29" s="814"/>
      <c r="F29" s="814"/>
      <c r="G29" s="814"/>
      <c r="H29" s="814"/>
      <c r="I29" s="814"/>
      <c r="J29" s="814"/>
      <c r="K29" s="814"/>
      <c r="L29" s="814"/>
      <c r="M29" s="814"/>
      <c r="N29" s="814"/>
      <c r="O29" s="814"/>
      <c r="P29" s="814"/>
      <c r="Q29" s="814"/>
      <c r="R29" s="814"/>
      <c r="S29" s="814"/>
      <c r="T29" s="814"/>
      <c r="U29" s="814"/>
      <c r="V29" s="1040"/>
      <c r="W29" s="1078"/>
      <c r="X29" s="1078"/>
      <c r="Y29" s="1078"/>
      <c r="Z29" s="1078"/>
      <c r="AA29" s="1040"/>
      <c r="AB29" s="142" t="s">
        <v>276</v>
      </c>
      <c r="AC29" s="142" t="s">
        <v>277</v>
      </c>
      <c r="AD29" s="142" t="s">
        <v>278</v>
      </c>
      <c r="AE29" s="176" t="s">
        <v>196</v>
      </c>
      <c r="AF29" s="142">
        <v>100</v>
      </c>
      <c r="AG29" s="183">
        <v>0.28999999999999998</v>
      </c>
      <c r="AH29" s="814"/>
      <c r="AI29" s="1052"/>
      <c r="AJ29" s="191">
        <f>+'[1]Fortalecimie. DARCA'!T31/'[1]Fortalecimie. DARCA'!F31</f>
        <v>6.4400000000000004E-4</v>
      </c>
      <c r="AK29" s="170">
        <f>+'[1]Fortalecimie. DARCA'!W31/'[1]Fortalecimie. DARCA'!F31</f>
        <v>0</v>
      </c>
      <c r="AL29" s="192">
        <f>+'[1]Fortalecimie. DARCA'!Y31</f>
        <v>6.4400000000000004E-4</v>
      </c>
      <c r="AM29" s="1073"/>
      <c r="AN29" s="182"/>
      <c r="AO29" s="169">
        <f>+'[1]Fortalecimie. DARCA'!AE31/'[1]Fortalecimie. DARCA'!F31</f>
        <v>0</v>
      </c>
      <c r="AP29" s="170">
        <f>+'[1]Fortalecimie. DARCA'!AH31/'[1]Fortalecimie. DARCA'!F31</f>
        <v>0</v>
      </c>
      <c r="AQ29" s="193">
        <f>+'[1]Fortalecimie. DARCA'!AJ31</f>
        <v>0</v>
      </c>
      <c r="AR29" s="1064"/>
      <c r="AS29" s="182"/>
      <c r="AT29" s="169">
        <f>+'[1]Fortalecimie. DARCA'!AP31/'[1]Fortalecimie. DARCA'!F31</f>
        <v>0</v>
      </c>
      <c r="AU29" s="170">
        <f>+'[1]Fortalecimie. DARCA'!AS31/'[1]Fortalecimie. DARCA'!F31</f>
        <v>0</v>
      </c>
      <c r="AV29" s="194">
        <f>+'[1]Fortalecimie. DARCA'!AU31</f>
        <v>0</v>
      </c>
      <c r="AW29" s="1076"/>
      <c r="AX29" s="134"/>
      <c r="AY29" s="130">
        <f t="shared" si="0"/>
        <v>0.29064399999999996</v>
      </c>
      <c r="AZ29" s="1048"/>
      <c r="BA29" s="109" t="str">
        <f t="shared" si="1"/>
        <v xml:space="preserve"> </v>
      </c>
    </row>
    <row r="30" spans="2:53" ht="409.6" thickBot="1">
      <c r="B30" s="1096"/>
      <c r="C30" s="1100"/>
      <c r="D30" s="814"/>
      <c r="E30" s="142" t="s">
        <v>40</v>
      </c>
      <c r="F30" s="195"/>
      <c r="G30" s="195"/>
      <c r="H30" s="195"/>
      <c r="I30" s="195"/>
      <c r="J30" s="195"/>
      <c r="K30" s="195"/>
      <c r="L30" s="195" t="s">
        <v>160</v>
      </c>
      <c r="M30" s="195"/>
      <c r="N30" s="195"/>
      <c r="O30" s="195"/>
      <c r="P30" s="195"/>
      <c r="Q30" s="195"/>
      <c r="R30" s="142" t="s">
        <v>279</v>
      </c>
      <c r="S30" s="142" t="s">
        <v>280</v>
      </c>
      <c r="T30" s="142" t="s">
        <v>281</v>
      </c>
      <c r="U30" s="142" t="s">
        <v>282</v>
      </c>
      <c r="V30" s="142" t="s">
        <v>283</v>
      </c>
      <c r="W30" s="142" t="s">
        <v>284</v>
      </c>
      <c r="X30" s="142" t="s">
        <v>285</v>
      </c>
      <c r="Y30" s="142" t="s">
        <v>286</v>
      </c>
      <c r="Z30" s="142"/>
      <c r="AA30" s="142" t="s">
        <v>41</v>
      </c>
      <c r="AB30" s="142" t="s">
        <v>287</v>
      </c>
      <c r="AC30" s="142" t="s">
        <v>288</v>
      </c>
      <c r="AD30" s="142" t="s">
        <v>288</v>
      </c>
      <c r="AE30" s="196" t="s">
        <v>173</v>
      </c>
      <c r="AF30" s="196">
        <v>6</v>
      </c>
      <c r="AG30" s="197">
        <v>1</v>
      </c>
      <c r="AH30" s="142" t="s">
        <v>160</v>
      </c>
      <c r="AI30" s="198"/>
      <c r="AJ30" s="144">
        <f>+'[1]Articulaci. Regionalización'!T28/'[1]Articulaci. Regionalización'!F28</f>
        <v>0</v>
      </c>
      <c r="AK30" s="145">
        <f>+'[1]Articulaci. Regionalización'!W28/'[1]Articulaci. Regionalización'!F28</f>
        <v>0</v>
      </c>
      <c r="AL30" s="145">
        <f>+'[1]Articulaci. Regionalización'!Y28</f>
        <v>0</v>
      </c>
      <c r="AM30" s="199">
        <f>AVERAGE(AL30)</f>
        <v>0</v>
      </c>
      <c r="AN30" s="200">
        <f>+AM30</f>
        <v>0</v>
      </c>
      <c r="AO30" s="144">
        <f>+'[1]Articulaci. Regionalización'!AE28/'[1]Articulaci. Regionalización'!F28</f>
        <v>0</v>
      </c>
      <c r="AP30" s="145">
        <f>+'[1]Articulaci. Regionalización'!AH28/'[1]Articulaci. Regionalización'!F28</f>
        <v>0</v>
      </c>
      <c r="AQ30" s="148">
        <f>+'[1]Articulaci. Regionalización'!AJ28</f>
        <v>0</v>
      </c>
      <c r="AR30" s="168">
        <f>AVERAGE(AQ30)</f>
        <v>0</v>
      </c>
      <c r="AS30" s="200">
        <f>+AR30</f>
        <v>0</v>
      </c>
      <c r="AT30" s="144">
        <f>+'[1]Articulaci. Regionalización'!AP28/'[1]Articulaci. Regionalización'!F28</f>
        <v>0</v>
      </c>
      <c r="AU30" s="145">
        <f>+'[1]Articulaci. Regionalización'!AS28/'[1]Articulaci. Regionalización'!F28</f>
        <v>0</v>
      </c>
      <c r="AV30" s="146">
        <f>+'[1]Articulaci. Regionalización'!AU28</f>
        <v>0</v>
      </c>
      <c r="AW30" s="168">
        <f>AVERAGE(AV30)</f>
        <v>0</v>
      </c>
      <c r="AX30" s="164">
        <f>+AW30</f>
        <v>0</v>
      </c>
      <c r="AY30" s="130">
        <f t="shared" si="0"/>
        <v>1</v>
      </c>
      <c r="AZ30" s="151" t="s">
        <v>289</v>
      </c>
      <c r="BA30" s="109" t="str">
        <f t="shared" si="1"/>
        <v xml:space="preserve"> </v>
      </c>
    </row>
    <row r="31" spans="2:53" ht="75.75" thickBot="1">
      <c r="B31" s="1096"/>
      <c r="C31" s="1100"/>
      <c r="D31" s="814"/>
      <c r="E31" s="1040" t="s">
        <v>42</v>
      </c>
      <c r="F31" s="1071"/>
      <c r="G31" s="1071"/>
      <c r="H31" s="1071"/>
      <c r="I31" s="1071"/>
      <c r="J31" s="1071"/>
      <c r="K31" s="1071"/>
      <c r="L31" s="1071" t="s">
        <v>160</v>
      </c>
      <c r="M31" s="1071"/>
      <c r="N31" s="1071"/>
      <c r="O31" s="1071"/>
      <c r="P31" s="1071"/>
      <c r="Q31" s="1071"/>
      <c r="R31" s="1040" t="s">
        <v>290</v>
      </c>
      <c r="S31" s="1040" t="s">
        <v>291</v>
      </c>
      <c r="T31" s="1040" t="s">
        <v>292</v>
      </c>
      <c r="U31" s="1040" t="s">
        <v>293</v>
      </c>
      <c r="V31" s="1040" t="s">
        <v>294</v>
      </c>
      <c r="W31" s="1041" t="s">
        <v>295</v>
      </c>
      <c r="X31" s="1041" t="s">
        <v>167</v>
      </c>
      <c r="Y31" s="1041" t="s">
        <v>296</v>
      </c>
      <c r="Z31" s="1041"/>
      <c r="AA31" s="1040" t="s">
        <v>297</v>
      </c>
      <c r="AB31" s="1079" t="s">
        <v>298</v>
      </c>
      <c r="AC31" s="142" t="s">
        <v>299</v>
      </c>
      <c r="AD31" s="142" t="s">
        <v>300</v>
      </c>
      <c r="AE31" s="162" t="s">
        <v>173</v>
      </c>
      <c r="AF31" s="142">
        <v>60</v>
      </c>
      <c r="AG31" s="197">
        <v>1</v>
      </c>
      <c r="AH31" s="1041"/>
      <c r="AI31" s="1056" t="s">
        <v>160</v>
      </c>
      <c r="AJ31" s="201">
        <v>0</v>
      </c>
      <c r="AK31" s="153">
        <f>+'[1]Plan Egresados'!W28/'[1]Plan Egresados'!F28</f>
        <v>0</v>
      </c>
      <c r="AL31" s="153">
        <v>0</v>
      </c>
      <c r="AM31" s="1059">
        <f>AVERAGE(AL31:AL35)</f>
        <v>2.7931428571428572E-2</v>
      </c>
      <c r="AN31" s="177">
        <f>+AM31</f>
        <v>2.7931428571428572E-2</v>
      </c>
      <c r="AO31" s="152">
        <f>+'[1]Plan Egresados'!AE28/'[1]Plan Egresados'!F28</f>
        <v>0</v>
      </c>
      <c r="AP31" s="153">
        <f>+'[1]Plan Egresados'!AH28/'[1]Plan Egresados'!F28</f>
        <v>0</v>
      </c>
      <c r="AQ31" s="186">
        <f>+'[1]Plan Egresados'!AJ28</f>
        <v>0</v>
      </c>
      <c r="AR31" s="1062">
        <f>AVERAGE(AQ31:AQ35)</f>
        <v>8.8359999999999994E-2</v>
      </c>
      <c r="AS31" s="200">
        <f>+AR31</f>
        <v>8.8359999999999994E-2</v>
      </c>
      <c r="AT31" s="152">
        <f>+'[1]Plan Egresados'!AP28/'[1]Plan Egresados'!F28</f>
        <v>0</v>
      </c>
      <c r="AU31" s="153">
        <f>+'[1]Plan Egresados'!AS28/'[1]Plan Egresados'!F28</f>
        <v>0</v>
      </c>
      <c r="AV31" s="186">
        <f>+'[1]Plan Egresados'!AU28</f>
        <v>0</v>
      </c>
      <c r="AW31" s="1062">
        <f>AVERAGE(AV31:AV35)</f>
        <v>0</v>
      </c>
      <c r="AX31" s="163">
        <f>+AW31</f>
        <v>0</v>
      </c>
      <c r="AY31" s="130">
        <f t="shared" si="0"/>
        <v>1</v>
      </c>
      <c r="AZ31" s="1065" t="s">
        <v>301</v>
      </c>
      <c r="BA31" s="109" t="str">
        <f t="shared" si="1"/>
        <v xml:space="preserve"> </v>
      </c>
    </row>
    <row r="32" spans="2:53" ht="45">
      <c r="B32" s="1096"/>
      <c r="C32" s="1100"/>
      <c r="D32" s="814"/>
      <c r="E32" s="1040"/>
      <c r="F32" s="1071"/>
      <c r="G32" s="1071"/>
      <c r="H32" s="1071"/>
      <c r="I32" s="1071"/>
      <c r="J32" s="1071"/>
      <c r="K32" s="1071"/>
      <c r="L32" s="1071"/>
      <c r="M32" s="1071"/>
      <c r="N32" s="1071"/>
      <c r="O32" s="1071"/>
      <c r="P32" s="1071"/>
      <c r="Q32" s="1071"/>
      <c r="R32" s="1040"/>
      <c r="S32" s="1040"/>
      <c r="T32" s="1040"/>
      <c r="U32" s="1040"/>
      <c r="V32" s="1040"/>
      <c r="W32" s="1077"/>
      <c r="X32" s="1077"/>
      <c r="Y32" s="1077"/>
      <c r="Z32" s="1077"/>
      <c r="AA32" s="1040"/>
      <c r="AB32" s="1080"/>
      <c r="AC32" s="142" t="s">
        <v>302</v>
      </c>
      <c r="AD32" s="142" t="s">
        <v>303</v>
      </c>
      <c r="AE32" s="162" t="s">
        <v>173</v>
      </c>
      <c r="AF32" s="142">
        <v>5000</v>
      </c>
      <c r="AG32" s="197">
        <v>0.45</v>
      </c>
      <c r="AH32" s="1077"/>
      <c r="AI32" s="1057"/>
      <c r="AJ32" s="166">
        <f>+'[1]Plan Egresados'!T29/'[1]Plan Egresados'!F29</f>
        <v>5.6800000000000003E-2</v>
      </c>
      <c r="AK32" s="167">
        <f>+'[1]Plan Egresados'!W29/'[1]Plan Egresados'!F29</f>
        <v>0</v>
      </c>
      <c r="AL32" s="188">
        <f>+'[1]Plan Egresados'!Y29</f>
        <v>5.6800000000000003E-2</v>
      </c>
      <c r="AM32" s="1060"/>
      <c r="AN32" s="1066"/>
      <c r="AO32" s="166">
        <f>+'[1]Plan Egresados'!AE29/'[1]Plan Egresados'!F29</f>
        <v>0.1714</v>
      </c>
      <c r="AP32" s="167">
        <f>+'[1]Plan Egresados'!AH29/'[1]Plan Egresados'!F29</f>
        <v>9.0399999999999994E-2</v>
      </c>
      <c r="AQ32" s="189">
        <f>+'[1]Plan Egresados'!AJ29</f>
        <v>0.26179999999999998</v>
      </c>
      <c r="AR32" s="1063"/>
      <c r="AS32" s="1066"/>
      <c r="AT32" s="166">
        <f>+'[1]Plan Egresados'!AP29/'[1]Plan Egresados'!F29</f>
        <v>0</v>
      </c>
      <c r="AU32" s="167">
        <f>+'[1]Plan Egresados'!AS29/'[1]Plan Egresados'!F29</f>
        <v>0</v>
      </c>
      <c r="AV32" s="189">
        <f>+'[1]Plan Egresados'!AU29</f>
        <v>0</v>
      </c>
      <c r="AW32" s="1063"/>
      <c r="AX32" s="1068"/>
      <c r="AY32" s="130">
        <f t="shared" si="0"/>
        <v>0.76859999999999995</v>
      </c>
      <c r="AZ32" s="1065"/>
      <c r="BA32" s="109" t="str">
        <f t="shared" si="1"/>
        <v xml:space="preserve"> </v>
      </c>
    </row>
    <row r="33" spans="2:53" ht="45">
      <c r="B33" s="1096"/>
      <c r="C33" s="1100"/>
      <c r="D33" s="814"/>
      <c r="E33" s="1040"/>
      <c r="F33" s="1071"/>
      <c r="G33" s="1071"/>
      <c r="H33" s="1071"/>
      <c r="I33" s="1071"/>
      <c r="J33" s="1071"/>
      <c r="K33" s="1071"/>
      <c r="L33" s="1071"/>
      <c r="M33" s="1071"/>
      <c r="N33" s="1071"/>
      <c r="O33" s="1071"/>
      <c r="P33" s="1071"/>
      <c r="Q33" s="1071"/>
      <c r="R33" s="1040"/>
      <c r="S33" s="1040"/>
      <c r="T33" s="1040"/>
      <c r="U33" s="1040"/>
      <c r="V33" s="1040"/>
      <c r="W33" s="1077"/>
      <c r="X33" s="1077"/>
      <c r="Y33" s="1077"/>
      <c r="Z33" s="1077"/>
      <c r="AA33" s="1040"/>
      <c r="AB33" s="1081"/>
      <c r="AC33" s="142" t="s">
        <v>304</v>
      </c>
      <c r="AD33" s="142" t="s">
        <v>305</v>
      </c>
      <c r="AE33" s="162" t="s">
        <v>173</v>
      </c>
      <c r="AF33" s="142">
        <v>350</v>
      </c>
      <c r="AG33" s="197">
        <v>0.55000000000000004</v>
      </c>
      <c r="AH33" s="1077"/>
      <c r="AI33" s="1057"/>
      <c r="AJ33" s="166">
        <f>+'[1]Plan Egresados'!T30/'[1]Plan Egresados'!F30</f>
        <v>8.2857142857142851E-2</v>
      </c>
      <c r="AK33" s="167">
        <f>+'[1]Plan Egresados'!W30/'[1]Plan Egresados'!F30</f>
        <v>0</v>
      </c>
      <c r="AL33" s="188">
        <f>+'[1]Plan Egresados'!Y30</f>
        <v>8.2857142857142851E-2</v>
      </c>
      <c r="AM33" s="1060"/>
      <c r="AN33" s="1067"/>
      <c r="AO33" s="166">
        <f>+'[1]Plan Egresados'!AE30/'[1]Plan Egresados'!F30</f>
        <v>9.4285714285714292E-2</v>
      </c>
      <c r="AP33" s="167">
        <f>+'[1]Plan Egresados'!AH30/'[1]Plan Egresados'!F30</f>
        <v>8.5714285714285715E-2</v>
      </c>
      <c r="AQ33" s="189">
        <f>+'[1]Plan Egresados'!AJ30</f>
        <v>0.18</v>
      </c>
      <c r="AR33" s="1063"/>
      <c r="AS33" s="1067"/>
      <c r="AT33" s="166">
        <f>+'[1]Plan Egresados'!AP30/'[1]Plan Egresados'!F30</f>
        <v>0</v>
      </c>
      <c r="AU33" s="167">
        <f>+'[1]Plan Egresados'!AS30/'[1]Plan Egresados'!F30</f>
        <v>0</v>
      </c>
      <c r="AV33" s="189">
        <f>+'[1]Plan Egresados'!AU30</f>
        <v>0</v>
      </c>
      <c r="AW33" s="1063"/>
      <c r="AX33" s="1069"/>
      <c r="AY33" s="130">
        <f t="shared" si="0"/>
        <v>0.81285714285714294</v>
      </c>
      <c r="AZ33" s="1065"/>
      <c r="BA33" s="109" t="str">
        <f t="shared" si="1"/>
        <v xml:space="preserve"> </v>
      </c>
    </row>
    <row r="34" spans="2:53" ht="30">
      <c r="B34" s="1096"/>
      <c r="C34" s="1100"/>
      <c r="D34" s="814"/>
      <c r="E34" s="1040"/>
      <c r="F34" s="1071"/>
      <c r="G34" s="1071"/>
      <c r="H34" s="1071"/>
      <c r="I34" s="1071"/>
      <c r="J34" s="1071"/>
      <c r="K34" s="1071"/>
      <c r="L34" s="1071"/>
      <c r="M34" s="1071"/>
      <c r="N34" s="1071"/>
      <c r="O34" s="1071"/>
      <c r="P34" s="1071"/>
      <c r="Q34" s="1071"/>
      <c r="R34" s="1040"/>
      <c r="S34" s="1040"/>
      <c r="T34" s="1040"/>
      <c r="U34" s="1040"/>
      <c r="V34" s="1040"/>
      <c r="W34" s="1077"/>
      <c r="X34" s="1077"/>
      <c r="Y34" s="1077"/>
      <c r="Z34" s="1077"/>
      <c r="AA34" s="1040"/>
      <c r="AB34" s="1079" t="s">
        <v>306</v>
      </c>
      <c r="AC34" s="142" t="s">
        <v>307</v>
      </c>
      <c r="AD34" s="142" t="s">
        <v>308</v>
      </c>
      <c r="AE34" s="162" t="s">
        <v>173</v>
      </c>
      <c r="AF34" s="142">
        <v>30</v>
      </c>
      <c r="AG34" s="197">
        <v>1</v>
      </c>
      <c r="AH34" s="1077"/>
      <c r="AI34" s="1057"/>
      <c r="AJ34" s="166">
        <f>+'[1]Plan Egresados'!T31/'[1]Plan Egresados'!F31</f>
        <v>0.1</v>
      </c>
      <c r="AK34" s="167">
        <f>+'[1]Plan Egresados'!W31/'[1]Plan Egresados'!F31</f>
        <v>0.23333333333333334</v>
      </c>
      <c r="AL34" s="188">
        <f>+'[1]Plan Egresados'!Y31</f>
        <v>0</v>
      </c>
      <c r="AM34" s="1060"/>
      <c r="AN34" s="1067"/>
      <c r="AO34" s="166">
        <f>+'[1]Plan Egresados'!AE31/'[1]Plan Egresados'!F31</f>
        <v>0</v>
      </c>
      <c r="AP34" s="167">
        <f>+'[1]Plan Egresados'!AH32/'[1]Plan Egresados'!F31</f>
        <v>0</v>
      </c>
      <c r="AQ34" s="189">
        <f>+'[1]Plan Egresados'!AJ31</f>
        <v>0</v>
      </c>
      <c r="AR34" s="1063"/>
      <c r="AS34" s="1067"/>
      <c r="AT34" s="166">
        <f>+'[1]Plan Egresados'!AP31/'[1]Plan Egresados'!F31</f>
        <v>0</v>
      </c>
      <c r="AU34" s="167">
        <f>+'[1]Plan Egresados'!AS31/'[1]Plan Egresados'!F31</f>
        <v>0</v>
      </c>
      <c r="AV34" s="189">
        <f>+'[1]Plan Egresados'!AU31</f>
        <v>0</v>
      </c>
      <c r="AW34" s="1063"/>
      <c r="AX34" s="1069"/>
      <c r="AY34" s="130">
        <f t="shared" si="0"/>
        <v>1</v>
      </c>
      <c r="AZ34" s="1065"/>
      <c r="BA34" s="109" t="str">
        <f t="shared" si="1"/>
        <v xml:space="preserve"> </v>
      </c>
    </row>
    <row r="35" spans="2:53" ht="45.75" thickBot="1">
      <c r="B35" s="1096"/>
      <c r="C35" s="1100"/>
      <c r="D35" s="814"/>
      <c r="E35" s="1040"/>
      <c r="F35" s="1071"/>
      <c r="G35" s="1071"/>
      <c r="H35" s="1071"/>
      <c r="I35" s="1071"/>
      <c r="J35" s="1071"/>
      <c r="K35" s="1071"/>
      <c r="L35" s="1071"/>
      <c r="M35" s="1071"/>
      <c r="N35" s="1071"/>
      <c r="O35" s="1071"/>
      <c r="P35" s="1071"/>
      <c r="Q35" s="1071"/>
      <c r="R35" s="1040"/>
      <c r="S35" s="1040"/>
      <c r="T35" s="1040"/>
      <c r="U35" s="1040"/>
      <c r="V35" s="1040"/>
      <c r="W35" s="1078"/>
      <c r="X35" s="1078"/>
      <c r="Y35" s="1078"/>
      <c r="Z35" s="1078"/>
      <c r="AA35" s="1040"/>
      <c r="AB35" s="1081"/>
      <c r="AC35" s="142" t="s">
        <v>309</v>
      </c>
      <c r="AD35" s="142" t="s">
        <v>310</v>
      </c>
      <c r="AE35" s="162" t="s">
        <v>173</v>
      </c>
      <c r="AF35" s="142">
        <v>25</v>
      </c>
      <c r="AG35" s="197">
        <v>1</v>
      </c>
      <c r="AH35" s="1078"/>
      <c r="AI35" s="1058"/>
      <c r="AJ35" s="169">
        <f>+'[1]Plan Egresados'!T32/'[1]Plan Egresados'!F32</f>
        <v>0</v>
      </c>
      <c r="AK35" s="170">
        <f>+'[1]Plan Egresados'!W32/'[1]Plan Egresados'!F32</f>
        <v>0</v>
      </c>
      <c r="AL35" s="192">
        <f>+'[1]Plan Egresados'!Y32</f>
        <v>0</v>
      </c>
      <c r="AM35" s="1061"/>
      <c r="AN35" s="1067"/>
      <c r="AO35" s="169">
        <f>+'[1]Plan Egresados'!AE32/'[1]Plan Egresados'!F32</f>
        <v>0</v>
      </c>
      <c r="AP35" s="170" t="e">
        <f>+'[1]Plan Egresados'!#REF!/'[1]Plan Egresados'!F32</f>
        <v>#REF!</v>
      </c>
      <c r="AQ35" s="193">
        <f>+'[1]Plan Egresados'!AJ32</f>
        <v>0</v>
      </c>
      <c r="AR35" s="1064"/>
      <c r="AS35" s="1067"/>
      <c r="AT35" s="169">
        <f>+'[1]Plan Egresados'!AP32/'[1]Plan Egresados'!F32</f>
        <v>0</v>
      </c>
      <c r="AU35" s="170">
        <f>+'[1]Plan Egresados'!AS32/'[1]Plan Egresados'!F32</f>
        <v>0</v>
      </c>
      <c r="AV35" s="193">
        <f>+'[1]Plan Egresados'!AU32</f>
        <v>0</v>
      </c>
      <c r="AW35" s="1064"/>
      <c r="AX35" s="1070"/>
      <c r="AY35" s="130">
        <f t="shared" si="0"/>
        <v>1</v>
      </c>
      <c r="AZ35" s="1065"/>
      <c r="BA35" s="109" t="str">
        <f t="shared" si="1"/>
        <v xml:space="preserve"> </v>
      </c>
    </row>
    <row r="36" spans="2:53" ht="30.75" thickBot="1">
      <c r="B36" s="1096"/>
      <c r="C36" s="1100"/>
      <c r="D36" s="814"/>
      <c r="E36" s="1038" t="s">
        <v>43</v>
      </c>
      <c r="F36" s="1046"/>
      <c r="G36" s="1046" t="s">
        <v>160</v>
      </c>
      <c r="H36" s="1046"/>
      <c r="I36" s="1046" t="s">
        <v>160</v>
      </c>
      <c r="J36" s="1046"/>
      <c r="K36" s="1046"/>
      <c r="L36" s="1046"/>
      <c r="M36" s="1046"/>
      <c r="N36" s="1046"/>
      <c r="O36" s="1046"/>
      <c r="P36" s="1046"/>
      <c r="Q36" s="1046"/>
      <c r="R36" s="1038" t="s">
        <v>311</v>
      </c>
      <c r="S36" s="1038" t="s">
        <v>312</v>
      </c>
      <c r="T36" s="1038" t="s">
        <v>313</v>
      </c>
      <c r="U36" s="1038" t="s">
        <v>314</v>
      </c>
      <c r="V36" s="1038" t="s">
        <v>44</v>
      </c>
      <c r="W36" s="1042" t="s">
        <v>315</v>
      </c>
      <c r="X36" s="1042" t="s">
        <v>167</v>
      </c>
      <c r="Y36" s="1042" t="s">
        <v>316</v>
      </c>
      <c r="Z36" s="1042"/>
      <c r="AA36" s="1040" t="s">
        <v>317</v>
      </c>
      <c r="AB36" s="202" t="s">
        <v>318</v>
      </c>
      <c r="AC36" s="142" t="s">
        <v>319</v>
      </c>
      <c r="AD36" s="142" t="s">
        <v>320</v>
      </c>
      <c r="AE36" s="142" t="s">
        <v>173</v>
      </c>
      <c r="AF36" s="142">
        <v>3</v>
      </c>
      <c r="AG36" s="203">
        <v>0.66666666666666696</v>
      </c>
      <c r="AH36" s="1038"/>
      <c r="AI36" s="1051" t="s">
        <v>160</v>
      </c>
      <c r="AJ36" s="201">
        <f>+'[1]Programa. Discapacid'!T28/'[1]Programa. Discapacid'!F28</f>
        <v>3.3333333333333335E-3</v>
      </c>
      <c r="AK36" s="204">
        <f>+'[1]Programa. Discapacid'!W28/'[1]Programa. Discapacid'!F28</f>
        <v>0</v>
      </c>
      <c r="AL36" s="204">
        <f>+'[1]Programa. Discapacid'!Y28</f>
        <v>3.3333333333333335E-3</v>
      </c>
      <c r="AM36" s="1053">
        <f>AVERAGE(AL36:AL39)</f>
        <v>5.5833333333333339E-2</v>
      </c>
      <c r="AN36" s="205">
        <f>+AM36</f>
        <v>5.5833333333333339E-2</v>
      </c>
      <c r="AO36" s="201">
        <f>+'[1]Programa. Discapacid'!AE28/'[1]Programa. Discapacid'!F28</f>
        <v>0.16666666666666666</v>
      </c>
      <c r="AP36" s="204">
        <f>+'[1]Programa. Discapacid'!AH28/'[1]Programa. Discapacid'!F28</f>
        <v>0</v>
      </c>
      <c r="AQ36" s="206">
        <f>+'[1]Programa. Discapacid'!AJ28</f>
        <v>0.16666666666666666</v>
      </c>
      <c r="AR36" s="1030">
        <f>AVERAGE(AQ36:AQ39)</f>
        <v>0.16666666666666669</v>
      </c>
      <c r="AS36" s="205">
        <f>+AR36</f>
        <v>0.16666666666666669</v>
      </c>
      <c r="AT36" s="201">
        <f>+'[1]Programa. Discapacid'!AP28/'[1]Programa. Discapacid'!F28</f>
        <v>0</v>
      </c>
      <c r="AU36" s="204">
        <f>+'[1]Programa. Discapacid'!AS28/'[1]Programa. Discapacid'!F28</f>
        <v>0</v>
      </c>
      <c r="AV36" s="206">
        <f>+'[1]Programa. Discapacid'!AU28</f>
        <v>0</v>
      </c>
      <c r="AW36" s="1030">
        <f>AVERAGE(AV36:AV39)</f>
        <v>0</v>
      </c>
      <c r="AX36" s="207">
        <f>+AW36</f>
        <v>0</v>
      </c>
      <c r="AY36" s="130">
        <f t="shared" si="0"/>
        <v>0.83666666666666689</v>
      </c>
      <c r="AZ36" s="1047" t="s">
        <v>321</v>
      </c>
      <c r="BA36" s="109" t="str">
        <f t="shared" si="1"/>
        <v xml:space="preserve"> </v>
      </c>
    </row>
    <row r="37" spans="2:53" ht="75">
      <c r="B37" s="1096"/>
      <c r="C37" s="1100"/>
      <c r="D37" s="814"/>
      <c r="E37" s="814"/>
      <c r="F37" s="814"/>
      <c r="G37" s="814"/>
      <c r="H37" s="814"/>
      <c r="I37" s="814"/>
      <c r="J37" s="814"/>
      <c r="K37" s="814"/>
      <c r="L37" s="814"/>
      <c r="M37" s="814"/>
      <c r="N37" s="814"/>
      <c r="O37" s="814"/>
      <c r="P37" s="814"/>
      <c r="Q37" s="814"/>
      <c r="R37" s="814"/>
      <c r="S37" s="814"/>
      <c r="T37" s="814"/>
      <c r="U37" s="814"/>
      <c r="V37" s="814"/>
      <c r="W37" s="1049"/>
      <c r="X37" s="1049"/>
      <c r="Y37" s="1049"/>
      <c r="Z37" s="1049"/>
      <c r="AA37" s="1040"/>
      <c r="AB37" s="202" t="s">
        <v>322</v>
      </c>
      <c r="AC37" s="142" t="s">
        <v>323</v>
      </c>
      <c r="AD37" s="142" t="s">
        <v>324</v>
      </c>
      <c r="AE37" s="142" t="s">
        <v>173</v>
      </c>
      <c r="AF37" s="142">
        <v>1</v>
      </c>
      <c r="AG37" s="203">
        <v>0.57999999999999996</v>
      </c>
      <c r="AH37" s="1038"/>
      <c r="AI37" s="1052"/>
      <c r="AJ37" s="208">
        <f>+'[1]Programa. Discapacid'!T29/'[1]Programa. Discapacid'!F29</f>
        <v>0.02</v>
      </c>
      <c r="AK37" s="209">
        <f>+'[1]Programa. Discapacid'!W29/'[1]Programa. Discapacid'!F29</f>
        <v>0</v>
      </c>
      <c r="AL37" s="209">
        <f>+'[1]Programa. Discapacid'!Y29</f>
        <v>0.02</v>
      </c>
      <c r="AM37" s="1054"/>
      <c r="AN37" s="210"/>
      <c r="AO37" s="208">
        <f>+'[1]Programa. Discapacid'!AE29/'[1]Programa. Discapacid'!F29</f>
        <v>0.2</v>
      </c>
      <c r="AP37" s="209">
        <f>+'[1]Programa. Discapacid'!AH29/'[1]Programa. Discapacid'!F29</f>
        <v>0</v>
      </c>
      <c r="AQ37" s="211">
        <f>+'[1]Programa. Discapacid'!AJ29</f>
        <v>0.2</v>
      </c>
      <c r="AR37" s="1031"/>
      <c r="AS37" s="212"/>
      <c r="AT37" s="208">
        <f>+'[1]Programa. Discapacid'!AP29/'[1]Programa. Discapacid'!F29</f>
        <v>0</v>
      </c>
      <c r="AU37" s="209">
        <f>+'[1]Programa. Discapacid'!AS29/'[1]Programa. Discapacid'!F29</f>
        <v>0</v>
      </c>
      <c r="AV37" s="211">
        <f>+'[1]Programa. Discapacid'!AU29</f>
        <v>0</v>
      </c>
      <c r="AW37" s="1031"/>
      <c r="AX37" s="213"/>
      <c r="AY37" s="130">
        <f t="shared" si="0"/>
        <v>0.8</v>
      </c>
      <c r="AZ37" s="1048"/>
      <c r="BA37" s="109" t="str">
        <f t="shared" si="1"/>
        <v xml:space="preserve"> </v>
      </c>
    </row>
    <row r="38" spans="2:53" ht="105">
      <c r="B38" s="1096"/>
      <c r="C38" s="1100"/>
      <c r="D38" s="814"/>
      <c r="E38" s="814"/>
      <c r="F38" s="814"/>
      <c r="G38" s="814"/>
      <c r="H38" s="814"/>
      <c r="I38" s="814"/>
      <c r="J38" s="814"/>
      <c r="K38" s="814"/>
      <c r="L38" s="814"/>
      <c r="M38" s="814"/>
      <c r="N38" s="814"/>
      <c r="O38" s="814"/>
      <c r="P38" s="814"/>
      <c r="Q38" s="814"/>
      <c r="R38" s="814"/>
      <c r="S38" s="814"/>
      <c r="T38" s="814"/>
      <c r="U38" s="814"/>
      <c r="V38" s="814"/>
      <c r="W38" s="1049"/>
      <c r="X38" s="1049"/>
      <c r="Y38" s="1049"/>
      <c r="Z38" s="1049"/>
      <c r="AA38" s="1040"/>
      <c r="AB38" s="202" t="s">
        <v>325</v>
      </c>
      <c r="AC38" s="142" t="s">
        <v>326</v>
      </c>
      <c r="AD38" s="142" t="s">
        <v>327</v>
      </c>
      <c r="AE38" s="142" t="s">
        <v>173</v>
      </c>
      <c r="AF38" s="142">
        <v>2</v>
      </c>
      <c r="AG38" s="203">
        <v>0.5</v>
      </c>
      <c r="AH38" s="1038"/>
      <c r="AI38" s="1052"/>
      <c r="AJ38" s="208">
        <f>+'[1]Programa. Discapacid'!T30/'[1]Programa. Discapacid'!F30</f>
        <v>0</v>
      </c>
      <c r="AK38" s="209">
        <f>+'[1]Programa. Discapacid'!W30/'[1]Programa. Discapacid'!F30</f>
        <v>0</v>
      </c>
      <c r="AL38" s="209">
        <f>+'[1]Programa. Discapacid'!Y30</f>
        <v>0</v>
      </c>
      <c r="AM38" s="1054"/>
      <c r="AN38" s="214"/>
      <c r="AO38" s="208">
        <f>+'[1]Programa. Discapacid'!AE30/'[1]Programa. Discapacid'!F30</f>
        <v>0.3</v>
      </c>
      <c r="AP38" s="209">
        <f>+'[1]Programa. Discapacid'!AH30/'[1]Programa. Discapacid'!F30</f>
        <v>0</v>
      </c>
      <c r="AQ38" s="211">
        <f>+'[1]Programa. Discapacid'!AJ30</f>
        <v>0.3</v>
      </c>
      <c r="AR38" s="1031"/>
      <c r="AS38" s="215"/>
      <c r="AT38" s="208">
        <f>+'[1]Programa. Discapacid'!AP30/'[1]Programa. Discapacid'!F30</f>
        <v>0</v>
      </c>
      <c r="AU38" s="209">
        <f>+'[1]Programa. Discapacid'!AS30/'[1]Programa. Discapacid'!F30</f>
        <v>0</v>
      </c>
      <c r="AV38" s="211">
        <f>+'[1]Programa. Discapacid'!AU30</f>
        <v>0</v>
      </c>
      <c r="AW38" s="1031"/>
      <c r="AX38" s="213"/>
      <c r="AY38" s="130">
        <f t="shared" si="0"/>
        <v>0.8</v>
      </c>
      <c r="AZ38" s="1048"/>
      <c r="BA38" s="109" t="str">
        <f t="shared" si="1"/>
        <v xml:space="preserve"> </v>
      </c>
    </row>
    <row r="39" spans="2:53" ht="135.75" thickBot="1">
      <c r="B39" s="1096"/>
      <c r="C39" s="1100"/>
      <c r="D39" s="814"/>
      <c r="E39" s="814"/>
      <c r="F39" s="814"/>
      <c r="G39" s="814"/>
      <c r="H39" s="814"/>
      <c r="I39" s="814"/>
      <c r="J39" s="814"/>
      <c r="K39" s="814"/>
      <c r="L39" s="814"/>
      <c r="M39" s="814"/>
      <c r="N39" s="814"/>
      <c r="O39" s="814"/>
      <c r="P39" s="814"/>
      <c r="Q39" s="814"/>
      <c r="R39" s="814"/>
      <c r="S39" s="814"/>
      <c r="T39" s="814"/>
      <c r="U39" s="814"/>
      <c r="V39" s="814"/>
      <c r="W39" s="1050"/>
      <c r="X39" s="1050"/>
      <c r="Y39" s="1050"/>
      <c r="Z39" s="1050"/>
      <c r="AA39" s="1040"/>
      <c r="AB39" s="202" t="s">
        <v>328</v>
      </c>
      <c r="AC39" s="142" t="s">
        <v>329</v>
      </c>
      <c r="AD39" s="142" t="s">
        <v>330</v>
      </c>
      <c r="AE39" s="142" t="s">
        <v>173</v>
      </c>
      <c r="AF39" s="142">
        <v>80</v>
      </c>
      <c r="AG39" s="203">
        <v>0.28749999999999998</v>
      </c>
      <c r="AH39" s="1038"/>
      <c r="AI39" s="1052"/>
      <c r="AJ39" s="216">
        <f>+'[1]Programa. Discapacid'!T31/'[1]Programa. Discapacid'!F31</f>
        <v>0.1</v>
      </c>
      <c r="AK39" s="217">
        <f>+'[1]Programa. Discapacid'!W31/'[1]Programa. Discapacid'!F31</f>
        <v>0.1</v>
      </c>
      <c r="AL39" s="217">
        <f>+'[1]Programa. Discapacid'!Y31</f>
        <v>0.2</v>
      </c>
      <c r="AM39" s="1055"/>
      <c r="AN39" s="218"/>
      <c r="AO39" s="219">
        <f>+'[1]Programa. Discapacid'!AE31/'[1]Programa. Discapacid'!F31</f>
        <v>0</v>
      </c>
      <c r="AP39" s="220">
        <f>+'[1]Programa. Discapacid'!AH31/'[1]Programa. Discapacid'!F31</f>
        <v>0</v>
      </c>
      <c r="AQ39" s="221">
        <f>+'[1]Programa. Discapacid'!AJ31</f>
        <v>0</v>
      </c>
      <c r="AR39" s="1032"/>
      <c r="AS39" s="222"/>
      <c r="AT39" s="219">
        <f>+'[1]Programa. Discapacid'!AP31/'[1]Programa. Discapacid'!F31</f>
        <v>0</v>
      </c>
      <c r="AU39" s="220">
        <f>+'[1]Programa. Discapacid'!AS31/'[1]Programa. Discapacid'!F31</f>
        <v>0</v>
      </c>
      <c r="AV39" s="221">
        <f>+'[1]Programa. Discapacid'!AU31</f>
        <v>0</v>
      </c>
      <c r="AW39" s="1032"/>
      <c r="AX39" s="213"/>
      <c r="AY39" s="130">
        <f t="shared" si="0"/>
        <v>0.48749999999999999</v>
      </c>
      <c r="AZ39" s="1048"/>
      <c r="BA39" s="109" t="str">
        <f t="shared" si="1"/>
        <v xml:space="preserve"> </v>
      </c>
    </row>
    <row r="40" spans="2:53" ht="165.75" thickBot="1">
      <c r="B40" s="1096"/>
      <c r="C40" s="1100"/>
      <c r="D40" s="814"/>
      <c r="E40" s="1038" t="s">
        <v>45</v>
      </c>
      <c r="F40" s="1046"/>
      <c r="G40" s="1046" t="s">
        <v>160</v>
      </c>
      <c r="H40" s="1046"/>
      <c r="I40" s="1046" t="s">
        <v>160</v>
      </c>
      <c r="J40" s="1046"/>
      <c r="K40" s="1046"/>
      <c r="L40" s="1046" t="s">
        <v>160</v>
      </c>
      <c r="M40" s="1046"/>
      <c r="N40" s="1046"/>
      <c r="O40" s="1046"/>
      <c r="P40" s="1046"/>
      <c r="Q40" s="1046"/>
      <c r="R40" s="1038" t="s">
        <v>331</v>
      </c>
      <c r="S40" s="1038" t="s">
        <v>332</v>
      </c>
      <c r="T40" s="1038" t="s">
        <v>681</v>
      </c>
      <c r="U40" s="1038" t="s">
        <v>333</v>
      </c>
      <c r="V40" s="1038" t="s">
        <v>334</v>
      </c>
      <c r="W40" s="1038" t="s">
        <v>335</v>
      </c>
      <c r="X40" s="1038" t="s">
        <v>167</v>
      </c>
      <c r="Y40" s="1038" t="s">
        <v>336</v>
      </c>
      <c r="Z40" s="1038"/>
      <c r="AA40" s="1040" t="s">
        <v>337</v>
      </c>
      <c r="AB40" s="175" t="s">
        <v>338</v>
      </c>
      <c r="AC40" s="142" t="s">
        <v>339</v>
      </c>
      <c r="AD40" s="142" t="s">
        <v>340</v>
      </c>
      <c r="AE40" s="142" t="s">
        <v>173</v>
      </c>
      <c r="AF40" s="142">
        <v>1</v>
      </c>
      <c r="AG40" s="223">
        <v>0.5</v>
      </c>
      <c r="AH40" s="1038"/>
      <c r="AI40" s="1043" t="s">
        <v>160</v>
      </c>
      <c r="AJ40" s="224">
        <f>+'[1]Procedim. Posgrados'!T28/'[1]Procedim. Posgrados'!F28</f>
        <v>0.01</v>
      </c>
      <c r="AK40" s="225">
        <f>+'[1]Procedim. Posgrados'!W28/'[1]Procedim. Posgrados'!F28</f>
        <v>0</v>
      </c>
      <c r="AL40" s="225">
        <f>+'[1]Procedim. Posgrados'!Y28</f>
        <v>0.01</v>
      </c>
      <c r="AM40" s="1045">
        <f>AVERAGE(AL40:AL42)</f>
        <v>0.12166666666666666</v>
      </c>
      <c r="AN40" s="226">
        <f>+AM40</f>
        <v>0.12166666666666666</v>
      </c>
      <c r="AO40" s="201">
        <f>+'[1]Procedim. Posgrados'!AE28/'[1]Procedim. Posgrados'!F28</f>
        <v>0</v>
      </c>
      <c r="AP40" s="204">
        <f>+'[1]Procedim. Posgrados'!AH28/'[1]Procedim. Posgrados'!F28</f>
        <v>0</v>
      </c>
      <c r="AQ40" s="206">
        <f>+'[1]Procedim. Posgrados'!AJ28</f>
        <v>0</v>
      </c>
      <c r="AR40" s="1030">
        <f>AVERAGE(AQ40:AQ42)</f>
        <v>0.125</v>
      </c>
      <c r="AS40" s="227">
        <f>+AR40</f>
        <v>0.125</v>
      </c>
      <c r="AT40" s="201">
        <f>+'[1]Procedim. Posgrados'!AP28/'[1]Procedim. Posgrados'!F28</f>
        <v>0</v>
      </c>
      <c r="AU40" s="204">
        <f>+'[1]Procedim. Posgrados'!AS28/'[1]Procedim. Posgrados'!F28</f>
        <v>0</v>
      </c>
      <c r="AV40" s="206">
        <f>+'[1]Procedim. Posgrados'!AU28</f>
        <v>0</v>
      </c>
      <c r="AW40" s="1030">
        <f>AVERAGE(AV40:AV42)</f>
        <v>0</v>
      </c>
      <c r="AX40" s="207">
        <f>+AW40</f>
        <v>0</v>
      </c>
      <c r="AY40" s="130">
        <f t="shared" si="0"/>
        <v>0.51</v>
      </c>
      <c r="AZ40" s="1033" t="s">
        <v>341</v>
      </c>
      <c r="BA40" s="109" t="str">
        <f t="shared" si="1"/>
        <v xml:space="preserve"> </v>
      </c>
    </row>
    <row r="41" spans="2:53" ht="135">
      <c r="B41" s="1096"/>
      <c r="C41" s="1100"/>
      <c r="D41" s="814"/>
      <c r="E41" s="814"/>
      <c r="F41" s="814"/>
      <c r="G41" s="814"/>
      <c r="H41" s="814"/>
      <c r="I41" s="814"/>
      <c r="J41" s="814"/>
      <c r="K41" s="814"/>
      <c r="L41" s="814"/>
      <c r="M41" s="814"/>
      <c r="N41" s="814"/>
      <c r="O41" s="814"/>
      <c r="P41" s="814"/>
      <c r="Q41" s="814"/>
      <c r="R41" s="814"/>
      <c r="S41" s="814"/>
      <c r="T41" s="814"/>
      <c r="U41" s="814"/>
      <c r="V41" s="814"/>
      <c r="W41" s="814"/>
      <c r="X41" s="814"/>
      <c r="Y41" s="814"/>
      <c r="Z41" s="814"/>
      <c r="AA41" s="1040"/>
      <c r="AB41" s="175" t="s">
        <v>342</v>
      </c>
      <c r="AC41" s="142" t="s">
        <v>343</v>
      </c>
      <c r="AD41" s="142" t="s">
        <v>344</v>
      </c>
      <c r="AE41" s="142" t="s">
        <v>173</v>
      </c>
      <c r="AF41" s="142">
        <v>1</v>
      </c>
      <c r="AG41" s="228">
        <v>0</v>
      </c>
      <c r="AH41" s="1038"/>
      <c r="AI41" s="1043"/>
      <c r="AJ41" s="224">
        <f>+'[1]Procedim. Posgrados'!T29/'[1]Procedim. Posgrados'!F29</f>
        <v>0.08</v>
      </c>
      <c r="AK41" s="225">
        <f>+'[1]Procedim. Posgrados'!W29/'[1]Procedim. Posgrados'!F29</f>
        <v>0</v>
      </c>
      <c r="AL41" s="225">
        <f>+'[1]Procedim. Posgrados'!Y29</f>
        <v>0.08</v>
      </c>
      <c r="AM41" s="1045"/>
      <c r="AN41" s="215"/>
      <c r="AO41" s="208">
        <f>+'[1]Procedim. Posgrados'!AE29/'[1]Procedim. Posgrados'!F29</f>
        <v>0</v>
      </c>
      <c r="AP41" s="209">
        <f>+'[1]Procedim. Posgrados'!AH29/'[1]Procedim. Posgrados'!F29</f>
        <v>0</v>
      </c>
      <c r="AQ41" s="211">
        <f>+'[1]Procedim. Posgrados'!AJ29</f>
        <v>0</v>
      </c>
      <c r="AR41" s="1031"/>
      <c r="AS41" s="215"/>
      <c r="AT41" s="208">
        <f>+'[1]Procedim. Posgrados'!AP29/'[1]Procedim. Posgrados'!F29</f>
        <v>0</v>
      </c>
      <c r="AU41" s="209">
        <f>+'[1]Procedim. Posgrados'!AS29/'[1]Procedim. Posgrados'!F29</f>
        <v>0</v>
      </c>
      <c r="AV41" s="211">
        <f>+'[1]Procedim. Posgrados'!AU29</f>
        <v>0</v>
      </c>
      <c r="AW41" s="1031"/>
      <c r="AX41" s="213"/>
      <c r="AY41" s="130">
        <f t="shared" si="0"/>
        <v>0.08</v>
      </c>
      <c r="AZ41" s="1034"/>
      <c r="BA41" s="109" t="str">
        <f t="shared" si="1"/>
        <v xml:space="preserve"> </v>
      </c>
    </row>
    <row r="42" spans="2:53" ht="120.75" thickBot="1">
      <c r="B42" s="1096"/>
      <c r="C42" s="1101"/>
      <c r="D42" s="1039"/>
      <c r="E42" s="1039"/>
      <c r="F42" s="1039"/>
      <c r="G42" s="1039"/>
      <c r="H42" s="1039"/>
      <c r="I42" s="1039"/>
      <c r="J42" s="1039"/>
      <c r="K42" s="1039"/>
      <c r="L42" s="1039"/>
      <c r="M42" s="1039"/>
      <c r="N42" s="1039"/>
      <c r="O42" s="1039"/>
      <c r="P42" s="1039"/>
      <c r="Q42" s="1039"/>
      <c r="R42" s="1039"/>
      <c r="S42" s="1039"/>
      <c r="T42" s="1039"/>
      <c r="U42" s="1039"/>
      <c r="V42" s="1039"/>
      <c r="W42" s="1039"/>
      <c r="X42" s="1039"/>
      <c r="Y42" s="1039"/>
      <c r="Z42" s="1039"/>
      <c r="AA42" s="1041"/>
      <c r="AB42" s="229" t="s">
        <v>345</v>
      </c>
      <c r="AC42" s="230" t="s">
        <v>346</v>
      </c>
      <c r="AD42" s="230" t="s">
        <v>347</v>
      </c>
      <c r="AE42" s="230" t="s">
        <v>173</v>
      </c>
      <c r="AF42" s="230">
        <v>2</v>
      </c>
      <c r="AG42" s="231">
        <v>0.35</v>
      </c>
      <c r="AH42" s="1042"/>
      <c r="AI42" s="1044"/>
      <c r="AJ42" s="232">
        <f>+'[1]Procedim. Posgrados'!T30/'[1]Procedim. Posgrados'!F30</f>
        <v>0.26</v>
      </c>
      <c r="AK42" s="233">
        <f>+'[1]Procedim. Posgrados'!W30/'[1]Procedim. Posgrados'!F30</f>
        <v>1.4999999999999999E-2</v>
      </c>
      <c r="AL42" s="233">
        <f>+'[1]Procedim. Posgrados'!Y30</f>
        <v>0.27500000000000002</v>
      </c>
      <c r="AM42" s="1045"/>
      <c r="AN42" s="215"/>
      <c r="AO42" s="219">
        <f>+'[1]Procedim. Posgrados'!AE30/'[1]Procedim. Posgrados'!F30</f>
        <v>0.30499999999999999</v>
      </c>
      <c r="AP42" s="220">
        <f>+'[1]Procedim. Posgrados'!AH30/'[1]Procedim. Posgrados'!F30</f>
        <v>7.0000000000000007E-2</v>
      </c>
      <c r="AQ42" s="221">
        <f>+'[1]Procedim. Posgrados'!AJ30</f>
        <v>0.375</v>
      </c>
      <c r="AR42" s="1032"/>
      <c r="AS42" s="215"/>
      <c r="AT42" s="219">
        <f>+'[1]Procedim. Posgrados'!AP30/'[1]Procedim. Posgrados'!F30</f>
        <v>0</v>
      </c>
      <c r="AU42" s="220">
        <f>+'[1]Procedim. Posgrados'!AS30/'[1]Procedim. Posgrados'!F30</f>
        <v>0</v>
      </c>
      <c r="AV42" s="221">
        <f>+'[1]Procedim. Posgrados'!AU30</f>
        <v>0</v>
      </c>
      <c r="AW42" s="1032"/>
      <c r="AX42" s="213"/>
      <c r="AY42" s="130">
        <f t="shared" si="0"/>
        <v>1</v>
      </c>
      <c r="AZ42" s="1034"/>
      <c r="BA42" s="109" t="str">
        <f t="shared" si="1"/>
        <v xml:space="preserve"> </v>
      </c>
    </row>
    <row r="43" spans="2:53" ht="60.75" thickBot="1">
      <c r="B43" s="1096"/>
      <c r="C43" s="1035" t="s">
        <v>46</v>
      </c>
      <c r="D43" s="1020" t="s">
        <v>348</v>
      </c>
      <c r="E43" s="1020" t="s">
        <v>349</v>
      </c>
      <c r="F43" s="1012" t="s">
        <v>160</v>
      </c>
      <c r="G43" s="1012" t="s">
        <v>160</v>
      </c>
      <c r="H43" s="1012" t="s">
        <v>160</v>
      </c>
      <c r="I43" s="1012" t="s">
        <v>160</v>
      </c>
      <c r="J43" s="1012" t="s">
        <v>160</v>
      </c>
      <c r="K43" s="1012" t="s">
        <v>160</v>
      </c>
      <c r="L43" s="1012" t="s">
        <v>160</v>
      </c>
      <c r="M43" s="1012" t="s">
        <v>160</v>
      </c>
      <c r="N43" s="1012" t="s">
        <v>160</v>
      </c>
      <c r="O43" s="1012" t="s">
        <v>160</v>
      </c>
      <c r="P43" s="1012" t="s">
        <v>160</v>
      </c>
      <c r="Q43" s="1012" t="s">
        <v>160</v>
      </c>
      <c r="R43" s="1020" t="s">
        <v>350</v>
      </c>
      <c r="S43" s="1020" t="s">
        <v>351</v>
      </c>
      <c r="T43" s="1020" t="s">
        <v>352</v>
      </c>
      <c r="U43" s="1020" t="s">
        <v>353</v>
      </c>
      <c r="V43" s="1020" t="s">
        <v>354</v>
      </c>
      <c r="W43" s="1020" t="s">
        <v>355</v>
      </c>
      <c r="X43" s="1020" t="s">
        <v>356</v>
      </c>
      <c r="Y43" s="1020" t="s">
        <v>357</v>
      </c>
      <c r="Z43" s="1020"/>
      <c r="AA43" s="1020" t="s">
        <v>358</v>
      </c>
      <c r="AB43" s="234" t="s">
        <v>359</v>
      </c>
      <c r="AC43" s="234" t="s">
        <v>360</v>
      </c>
      <c r="AD43" s="235" t="s">
        <v>361</v>
      </c>
      <c r="AE43" s="234" t="s">
        <v>173</v>
      </c>
      <c r="AF43" s="234">
        <v>5</v>
      </c>
      <c r="AG43" s="236">
        <v>0.4</v>
      </c>
      <c r="AH43" s="1027"/>
      <c r="AI43" s="1000" t="s">
        <v>160</v>
      </c>
      <c r="AJ43" s="237">
        <f>+'[1]Fortalecimien. Gesti. Calidad'!T28/'[1]Fortalecimien. Gesti. Calidad'!F28</f>
        <v>0.2</v>
      </c>
      <c r="AK43" s="238">
        <f>+'[1]Fortalecimien. Gesti. Calidad'!W28/'[1]Fortalecimien. Gesti. Calidad'!F28</f>
        <v>0</v>
      </c>
      <c r="AL43" s="238">
        <f>+'[1]Fortalecimien. Gesti. Calidad'!Y28</f>
        <v>0.2</v>
      </c>
      <c r="AM43" s="1002">
        <f>AVERAGE(AL43:AL49)</f>
        <v>0.11111111111111112</v>
      </c>
      <c r="AN43" s="239">
        <f>+AM43</f>
        <v>0.11111111111111112</v>
      </c>
      <c r="AO43" s="240">
        <f>+'[1]Fortalecimien. Gesti. Calidad'!AE28/'[1]Fortalecimien. Gesti. Calidad'!F28</f>
        <v>0.2</v>
      </c>
      <c r="AP43" s="241">
        <f>+'[1]Fortalecimien. Gesti. Calidad'!AH28/'[1]Fortalecimien. Gesti. Calidad'!F28</f>
        <v>0.2</v>
      </c>
      <c r="AQ43" s="242">
        <f>+'[1]Fortalecimien. Gesti. Calidad'!AJ28</f>
        <v>0.4</v>
      </c>
      <c r="AR43" s="985">
        <f>AVERAGE(AQ43:AQ49)</f>
        <v>0.15555555555555556</v>
      </c>
      <c r="AS43" s="243">
        <f>+AR43</f>
        <v>0.15555555555555556</v>
      </c>
      <c r="AT43" s="240">
        <f>+'[1]Fortalecimien. Gesti. Calidad'!AP28/'[1]Fortalecimien. Gesti. Calidad'!F28</f>
        <v>0</v>
      </c>
      <c r="AU43" s="241">
        <f>+'[1]Fortalecimien. Gesti. Calidad'!AS28/'[1]Fortalecimien. Gesti. Calidad'!F28</f>
        <v>0</v>
      </c>
      <c r="AV43" s="242">
        <f>+'[1]Fortalecimien. Gesti. Calidad'!AU28</f>
        <v>0</v>
      </c>
      <c r="AW43" s="985">
        <f>AVERAGE(AV43:AV49)</f>
        <v>0</v>
      </c>
      <c r="AX43" s="244">
        <f>+AW43</f>
        <v>0</v>
      </c>
      <c r="AY43" s="245">
        <f t="shared" si="0"/>
        <v>1</v>
      </c>
      <c r="AZ43" s="1013" t="s">
        <v>362</v>
      </c>
      <c r="BA43" s="109" t="str">
        <f t="shared" si="1"/>
        <v xml:space="preserve"> </v>
      </c>
    </row>
    <row r="44" spans="2:53" ht="90">
      <c r="B44" s="1096"/>
      <c r="C44" s="1036"/>
      <c r="D44" s="996"/>
      <c r="E44" s="996"/>
      <c r="F44" s="998"/>
      <c r="G44" s="998"/>
      <c r="H44" s="998"/>
      <c r="I44" s="998"/>
      <c r="J44" s="998"/>
      <c r="K44" s="998"/>
      <c r="L44" s="998"/>
      <c r="M44" s="998"/>
      <c r="N44" s="998"/>
      <c r="O44" s="998"/>
      <c r="P44" s="998"/>
      <c r="Q44" s="998"/>
      <c r="R44" s="996"/>
      <c r="S44" s="996"/>
      <c r="T44" s="996"/>
      <c r="U44" s="996"/>
      <c r="V44" s="996"/>
      <c r="W44" s="996"/>
      <c r="X44" s="996"/>
      <c r="Y44" s="996"/>
      <c r="Z44" s="996"/>
      <c r="AA44" s="996"/>
      <c r="AB44" s="246" t="s">
        <v>363</v>
      </c>
      <c r="AC44" s="247" t="s">
        <v>364</v>
      </c>
      <c r="AD44" s="247" t="s">
        <v>365</v>
      </c>
      <c r="AE44" s="246" t="s">
        <v>173</v>
      </c>
      <c r="AF44" s="246">
        <v>1</v>
      </c>
      <c r="AG44" s="248">
        <v>1</v>
      </c>
      <c r="AH44" s="1028"/>
      <c r="AI44" s="1001"/>
      <c r="AJ44" s="249">
        <f>+'[1]Fortalecimien. Gesti. Calidad'!T29/'[1]Fortalecimien. Gesti. Calidad'!F29</f>
        <v>0</v>
      </c>
      <c r="AK44" s="250">
        <f>+'[1]Fortalecimien. Gesti. Calidad'!W29/'[1]Fortalecimien. Gesti. Calidad'!F29</f>
        <v>0</v>
      </c>
      <c r="AL44" s="250">
        <f>+'[1]Fortalecimien. Gesti. Calidad'!Y29</f>
        <v>0</v>
      </c>
      <c r="AM44" s="1003"/>
      <c r="AN44" s="251"/>
      <c r="AO44" s="252">
        <f>+'[1]Fortalecimien. Gesti. Calidad'!AE29/'[1]Fortalecimien. Gesti. Calidad'!F29</f>
        <v>0</v>
      </c>
      <c r="AP44" s="253">
        <f>+'[1]Fortalecimien. Gesti. Calidad'!AH29/'[1]Fortalecimien. Gesti. Calidad'!F29</f>
        <v>0</v>
      </c>
      <c r="AQ44" s="254">
        <f>+'[1]Fortalecimien. Gesti. Calidad'!AJ29</f>
        <v>0</v>
      </c>
      <c r="AR44" s="986"/>
      <c r="AS44" s="251"/>
      <c r="AT44" s="252">
        <f>+'[1]Fortalecimien. Gesti. Calidad'!AP29/'[1]Fortalecimien. Gesti. Calidad'!F29</f>
        <v>0</v>
      </c>
      <c r="AU44" s="253">
        <f>+'[1]Fortalecimien. Gesti. Calidad'!AS29/'[1]Fortalecimien. Gesti. Calidad'!F29</f>
        <v>0</v>
      </c>
      <c r="AV44" s="254">
        <f>+'[1]Fortalecimien. Gesti. Calidad'!AU29</f>
        <v>0</v>
      </c>
      <c r="AW44" s="986"/>
      <c r="AX44" s="255"/>
      <c r="AY44" s="256">
        <f t="shared" si="0"/>
        <v>1</v>
      </c>
      <c r="AZ44" s="982"/>
      <c r="BA44" s="109" t="str">
        <f t="shared" si="1"/>
        <v xml:space="preserve"> </v>
      </c>
    </row>
    <row r="45" spans="2:53" ht="15.75">
      <c r="B45" s="1096"/>
      <c r="C45" s="1036"/>
      <c r="D45" s="996"/>
      <c r="E45" s="996"/>
      <c r="F45" s="998"/>
      <c r="G45" s="998"/>
      <c r="H45" s="998"/>
      <c r="I45" s="998"/>
      <c r="J45" s="998"/>
      <c r="K45" s="998"/>
      <c r="L45" s="998"/>
      <c r="M45" s="998"/>
      <c r="N45" s="998"/>
      <c r="O45" s="998"/>
      <c r="P45" s="998"/>
      <c r="Q45" s="998"/>
      <c r="R45" s="996"/>
      <c r="S45" s="996"/>
      <c r="T45" s="996"/>
      <c r="U45" s="996"/>
      <c r="V45" s="996"/>
      <c r="W45" s="996"/>
      <c r="X45" s="996"/>
      <c r="Y45" s="996"/>
      <c r="Z45" s="996"/>
      <c r="AA45" s="996"/>
      <c r="AB45" s="996" t="s">
        <v>366</v>
      </c>
      <c r="AC45" s="1005" t="s">
        <v>367</v>
      </c>
      <c r="AD45" s="1005" t="s">
        <v>368</v>
      </c>
      <c r="AE45" s="1016" t="s">
        <v>177</v>
      </c>
      <c r="AF45" s="996">
        <v>30</v>
      </c>
      <c r="AG45" s="1026">
        <v>0.66666666666666663</v>
      </c>
      <c r="AH45" s="1028"/>
      <c r="AI45" s="1001"/>
      <c r="AJ45" s="1014">
        <f>+'[1]Fortalecimien. Gesti. Calidad'!T30/'[1]Fortalecimien. Gesti. Calidad'!F30</f>
        <v>3.3333333333333333E-2</v>
      </c>
      <c r="AK45" s="1016">
        <f>+'[1]Fortalecimien. Gesti. Calidad'!W30/'[1]Fortalecimien. Gesti. Calidad'!F30</f>
        <v>0.1</v>
      </c>
      <c r="AL45" s="1016">
        <f>+'[1]Fortalecimien. Gesti. Calidad'!Y30</f>
        <v>0.13333333333333333</v>
      </c>
      <c r="AM45" s="1003"/>
      <c r="AN45" s="257"/>
      <c r="AO45" s="1018">
        <f>+'[1]Fortalecimien. Gesti. Calidad'!AE30/'[1]Fortalecimien. Gesti. Calidad'!F30</f>
        <v>3.3333333333333333E-2</v>
      </c>
      <c r="AP45" s="1016">
        <f>+'[1]Fortalecimien. Gesti. Calidad'!AH30/'[1]Fortalecimien. Gesti. Calidad'!F30</f>
        <v>3.3333333333333333E-2</v>
      </c>
      <c r="AQ45" s="1021">
        <f>+'[1]Fortalecimien. Gesti. Calidad'!AJ30</f>
        <v>6.6666666666666666E-2</v>
      </c>
      <c r="AR45" s="986"/>
      <c r="AS45" s="257"/>
      <c r="AT45" s="1018">
        <f>+'[1]Fortalecimien. Gesti. Calidad'!AP30/'[1]Fortalecimien. Gesti. Calidad'!F30</f>
        <v>0</v>
      </c>
      <c r="AU45" s="1016">
        <f>+'[1]Fortalecimien. Gesti. Calidad'!AS30/'[1]Fortalecimien. Gesti. Calidad'!F30</f>
        <v>0</v>
      </c>
      <c r="AV45" s="1021">
        <f>+'[1]Fortalecimien. Gesti. Calidad'!AU30</f>
        <v>0</v>
      </c>
      <c r="AW45" s="986"/>
      <c r="AX45" s="255"/>
      <c r="AY45" s="1023">
        <f t="shared" si="0"/>
        <v>0.86666666666666659</v>
      </c>
      <c r="AZ45" s="982"/>
      <c r="BA45" s="109" t="str">
        <f t="shared" si="1"/>
        <v xml:space="preserve"> </v>
      </c>
    </row>
    <row r="46" spans="2:53" ht="15.75">
      <c r="B46" s="1096"/>
      <c r="C46" s="1036"/>
      <c r="D46" s="996"/>
      <c r="E46" s="996"/>
      <c r="F46" s="998"/>
      <c r="G46" s="998"/>
      <c r="H46" s="998"/>
      <c r="I46" s="998"/>
      <c r="J46" s="998"/>
      <c r="K46" s="998"/>
      <c r="L46" s="998"/>
      <c r="M46" s="998"/>
      <c r="N46" s="998"/>
      <c r="O46" s="998"/>
      <c r="P46" s="998"/>
      <c r="Q46" s="998"/>
      <c r="R46" s="996"/>
      <c r="S46" s="814"/>
      <c r="T46" s="814"/>
      <c r="U46" s="814"/>
      <c r="V46" s="996"/>
      <c r="W46" s="996"/>
      <c r="X46" s="996"/>
      <c r="Y46" s="996"/>
      <c r="Z46" s="996"/>
      <c r="AA46" s="814"/>
      <c r="AB46" s="996"/>
      <c r="AC46" s="1005"/>
      <c r="AD46" s="1005"/>
      <c r="AE46" s="1016"/>
      <c r="AF46" s="996"/>
      <c r="AG46" s="1026">
        <v>0.66666666666666663</v>
      </c>
      <c r="AH46" s="1028"/>
      <c r="AI46" s="1001"/>
      <c r="AJ46" s="1014"/>
      <c r="AK46" s="1016"/>
      <c r="AL46" s="1016"/>
      <c r="AM46" s="1003"/>
      <c r="AN46" s="257"/>
      <c r="AO46" s="1018"/>
      <c r="AP46" s="1016"/>
      <c r="AQ46" s="1021"/>
      <c r="AR46" s="986"/>
      <c r="AS46" s="257"/>
      <c r="AT46" s="1018"/>
      <c r="AU46" s="1016"/>
      <c r="AV46" s="1021"/>
      <c r="AW46" s="986"/>
      <c r="AX46" s="255"/>
      <c r="AY46" s="1024">
        <f>IF((+AG46+AL46+AQ46+AV46)&gt;=0,100%,(AG46+AL46+AQ46+AV46))</f>
        <v>1</v>
      </c>
      <c r="AZ46" s="826"/>
      <c r="BA46" s="109" t="str">
        <f t="shared" si="1"/>
        <v xml:space="preserve"> </v>
      </c>
    </row>
    <row r="47" spans="2:53" ht="15.75">
      <c r="B47" s="1096"/>
      <c r="C47" s="1036"/>
      <c r="D47" s="996"/>
      <c r="E47" s="996"/>
      <c r="F47" s="998"/>
      <c r="G47" s="998"/>
      <c r="H47" s="998"/>
      <c r="I47" s="998"/>
      <c r="J47" s="998"/>
      <c r="K47" s="998"/>
      <c r="L47" s="998"/>
      <c r="M47" s="998"/>
      <c r="N47" s="998"/>
      <c r="O47" s="998"/>
      <c r="P47" s="998"/>
      <c r="Q47" s="998"/>
      <c r="R47" s="996"/>
      <c r="S47" s="814"/>
      <c r="T47" s="814"/>
      <c r="U47" s="814"/>
      <c r="V47" s="996"/>
      <c r="W47" s="996"/>
      <c r="X47" s="996"/>
      <c r="Y47" s="996"/>
      <c r="Z47" s="996"/>
      <c r="AA47" s="814"/>
      <c r="AB47" s="996"/>
      <c r="AC47" s="1005"/>
      <c r="AD47" s="1005"/>
      <c r="AE47" s="1016"/>
      <c r="AF47" s="996"/>
      <c r="AG47" s="1026">
        <v>0.66666666666666663</v>
      </c>
      <c r="AH47" s="1028"/>
      <c r="AI47" s="1001"/>
      <c r="AJ47" s="1014"/>
      <c r="AK47" s="1016"/>
      <c r="AL47" s="1016"/>
      <c r="AM47" s="1003"/>
      <c r="AN47" s="257"/>
      <c r="AO47" s="1018"/>
      <c r="AP47" s="1016"/>
      <c r="AQ47" s="1021"/>
      <c r="AR47" s="986"/>
      <c r="AS47" s="257"/>
      <c r="AT47" s="1018"/>
      <c r="AU47" s="1016"/>
      <c r="AV47" s="1021"/>
      <c r="AW47" s="986"/>
      <c r="AX47" s="255"/>
      <c r="AY47" s="1024">
        <f>IF((+AG47+AL47+AQ47+AV47)&gt;=0,100%,(AG47+AL47+AQ47+AV47))</f>
        <v>1</v>
      </c>
      <c r="AZ47" s="826"/>
      <c r="BA47" s="109" t="str">
        <f t="shared" si="1"/>
        <v xml:space="preserve"> </v>
      </c>
    </row>
    <row r="48" spans="2:53" ht="15.75">
      <c r="B48" s="1096"/>
      <c r="C48" s="1036"/>
      <c r="D48" s="996"/>
      <c r="E48" s="996"/>
      <c r="F48" s="998"/>
      <c r="G48" s="998"/>
      <c r="H48" s="998"/>
      <c r="I48" s="998"/>
      <c r="J48" s="998"/>
      <c r="K48" s="998"/>
      <c r="L48" s="998"/>
      <c r="M48" s="998"/>
      <c r="N48" s="998"/>
      <c r="O48" s="998"/>
      <c r="P48" s="998"/>
      <c r="Q48" s="998"/>
      <c r="R48" s="996"/>
      <c r="S48" s="814"/>
      <c r="T48" s="814"/>
      <c r="U48" s="814"/>
      <c r="V48" s="996"/>
      <c r="W48" s="996"/>
      <c r="X48" s="996"/>
      <c r="Y48" s="996"/>
      <c r="Z48" s="996"/>
      <c r="AA48" s="814"/>
      <c r="AB48" s="996"/>
      <c r="AC48" s="1005"/>
      <c r="AD48" s="1005"/>
      <c r="AE48" s="1016"/>
      <c r="AF48" s="996"/>
      <c r="AG48" s="1026">
        <v>0.66666666666666663</v>
      </c>
      <c r="AH48" s="1028"/>
      <c r="AI48" s="1001"/>
      <c r="AJ48" s="1014"/>
      <c r="AK48" s="1016"/>
      <c r="AL48" s="1016"/>
      <c r="AM48" s="1003"/>
      <c r="AN48" s="257"/>
      <c r="AO48" s="1018"/>
      <c r="AP48" s="1016"/>
      <c r="AQ48" s="1021"/>
      <c r="AR48" s="986"/>
      <c r="AS48" s="257"/>
      <c r="AT48" s="1018"/>
      <c r="AU48" s="1016"/>
      <c r="AV48" s="1021"/>
      <c r="AW48" s="986"/>
      <c r="AX48" s="255"/>
      <c r="AY48" s="1024">
        <f>IF((+AG48+AL48+AQ48+AV48)&gt;=0,100%,(AG48+AL48+AQ48+AV48))</f>
        <v>1</v>
      </c>
      <c r="AZ48" s="826"/>
      <c r="BA48" s="109" t="str">
        <f t="shared" si="1"/>
        <v xml:space="preserve"> </v>
      </c>
    </row>
    <row r="49" spans="2:53" ht="16.5" thickBot="1">
      <c r="B49" s="1096"/>
      <c r="C49" s="1036"/>
      <c r="D49" s="996"/>
      <c r="E49" s="996"/>
      <c r="F49" s="998"/>
      <c r="G49" s="998"/>
      <c r="H49" s="998"/>
      <c r="I49" s="998"/>
      <c r="J49" s="998"/>
      <c r="K49" s="998"/>
      <c r="L49" s="998"/>
      <c r="M49" s="998"/>
      <c r="N49" s="998"/>
      <c r="O49" s="998"/>
      <c r="P49" s="998"/>
      <c r="Q49" s="998"/>
      <c r="R49" s="996"/>
      <c r="S49" s="814"/>
      <c r="T49" s="814"/>
      <c r="U49" s="814"/>
      <c r="V49" s="996"/>
      <c r="W49" s="996"/>
      <c r="X49" s="996"/>
      <c r="Y49" s="996"/>
      <c r="Z49" s="996"/>
      <c r="AA49" s="814"/>
      <c r="AB49" s="996"/>
      <c r="AC49" s="1005"/>
      <c r="AD49" s="1005"/>
      <c r="AE49" s="1016"/>
      <c r="AF49" s="996"/>
      <c r="AG49" s="1026">
        <v>0.66666666666666663</v>
      </c>
      <c r="AH49" s="1029"/>
      <c r="AI49" s="1001"/>
      <c r="AJ49" s="1015"/>
      <c r="AK49" s="1017"/>
      <c r="AL49" s="1017"/>
      <c r="AM49" s="1004"/>
      <c r="AN49" s="258"/>
      <c r="AO49" s="1019"/>
      <c r="AP49" s="1017"/>
      <c r="AQ49" s="1022"/>
      <c r="AR49" s="987"/>
      <c r="AS49" s="258"/>
      <c r="AT49" s="1019"/>
      <c r="AU49" s="1017"/>
      <c r="AV49" s="1022"/>
      <c r="AW49" s="987"/>
      <c r="AX49" s="255"/>
      <c r="AY49" s="1025">
        <f>IF((+AG49+AL49+AQ49+AV49)&gt;=0,100%,(AG49+AL49+AQ49+AV49))</f>
        <v>1</v>
      </c>
      <c r="AZ49" s="896"/>
      <c r="BA49" s="109" t="str">
        <f t="shared" si="1"/>
        <v xml:space="preserve"> </v>
      </c>
    </row>
    <row r="50" spans="2:53" ht="16.5" thickBot="1">
      <c r="B50" s="1096"/>
      <c r="C50" s="1036"/>
      <c r="D50" s="996"/>
      <c r="E50" s="996"/>
      <c r="F50" s="996" t="s">
        <v>160</v>
      </c>
      <c r="G50" s="996" t="s">
        <v>160</v>
      </c>
      <c r="H50" s="996" t="s">
        <v>160</v>
      </c>
      <c r="I50" s="996" t="s">
        <v>160</v>
      </c>
      <c r="J50" s="996" t="s">
        <v>160</v>
      </c>
      <c r="K50" s="996" t="s">
        <v>160</v>
      </c>
      <c r="L50" s="998" t="s">
        <v>160</v>
      </c>
      <c r="M50" s="998" t="s">
        <v>160</v>
      </c>
      <c r="N50" s="998" t="s">
        <v>160</v>
      </c>
      <c r="O50" s="998" t="s">
        <v>160</v>
      </c>
      <c r="P50" s="998" t="s">
        <v>160</v>
      </c>
      <c r="Q50" s="998" t="s">
        <v>160</v>
      </c>
      <c r="R50" s="996" t="s">
        <v>369</v>
      </c>
      <c r="S50" s="996" t="s">
        <v>370</v>
      </c>
      <c r="T50" s="996" t="s">
        <v>371</v>
      </c>
      <c r="U50" s="996" t="s">
        <v>372</v>
      </c>
      <c r="V50" s="996" t="s">
        <v>373</v>
      </c>
      <c r="W50" s="996" t="s">
        <v>374</v>
      </c>
      <c r="X50" s="996" t="s">
        <v>167</v>
      </c>
      <c r="Y50" s="996" t="s">
        <v>375</v>
      </c>
      <c r="Z50" s="996"/>
      <c r="AA50" s="996" t="s">
        <v>376</v>
      </c>
      <c r="AB50" s="996" t="s">
        <v>376</v>
      </c>
      <c r="AC50" s="1005" t="s">
        <v>377</v>
      </c>
      <c r="AD50" s="1005" t="s">
        <v>378</v>
      </c>
      <c r="AE50" s="996" t="s">
        <v>173</v>
      </c>
      <c r="AF50" s="996">
        <v>40</v>
      </c>
      <c r="AG50" s="1007">
        <v>0.57499999999999996</v>
      </c>
      <c r="AH50" s="996"/>
      <c r="AI50" s="1008" t="s">
        <v>160</v>
      </c>
      <c r="AJ50" s="1010">
        <f>+'[1]Programa. Pre-Posg. Acred'!T28/'[1]Programa. Pre-Posg. Acred'!F28</f>
        <v>0.17499999999999999</v>
      </c>
      <c r="AK50" s="990">
        <f>+'[1]Programa. Pre-Posg. Acred'!W28/'[1]Programa. Pre-Posg. Acred'!F28</f>
        <v>0</v>
      </c>
      <c r="AL50" s="990">
        <f>+'[1]Programa. Pre-Posg. Acred'!Y28</f>
        <v>0.17499999999999999</v>
      </c>
      <c r="AM50" s="1002">
        <f>AVERAGE(AL50:AL52)</f>
        <v>0.125</v>
      </c>
      <c r="AN50" s="259">
        <f>+AM50</f>
        <v>0.125</v>
      </c>
      <c r="AO50" s="988">
        <f>+'[1]Programa. Pre-Posg. Acred'!AE28/'[1]Programa. Pre-Posg. Acred'!F28</f>
        <v>0.17499999999999999</v>
      </c>
      <c r="AP50" s="990">
        <f>+'[1]Programa. Pre-Posg. Acred'!AH28/'[1]Programa. Pre-Posg. Acred'!F28</f>
        <v>7.4999999999999997E-2</v>
      </c>
      <c r="AQ50" s="992">
        <f>+'[1]Programa. Pre-Posg. Acred'!AJ28</f>
        <v>0.25</v>
      </c>
      <c r="AR50" s="985">
        <f>AVERAGE(AQ50:AQ52)</f>
        <v>0.23749999999999999</v>
      </c>
      <c r="AS50" s="259">
        <f>+AR50</f>
        <v>0.23749999999999999</v>
      </c>
      <c r="AT50" s="988">
        <f>+'[1]Programa. Pre-Posg. Acred'!AP28/'[1]Programa. Pre-Posg. Acred'!F28</f>
        <v>0</v>
      </c>
      <c r="AU50" s="990">
        <f>+'[1]Programa. Pre-Posg. Acred'!AS28/'[1]Programa. Pre-Posg. Acred'!F28</f>
        <v>0</v>
      </c>
      <c r="AV50" s="992">
        <f>+'[1]Programa. Pre-Posg. Acred'!AU28</f>
        <v>0</v>
      </c>
      <c r="AW50" s="985">
        <f>AVERAGE(AV50:AV52)</f>
        <v>0</v>
      </c>
      <c r="AX50" s="244">
        <f>+AW50</f>
        <v>0</v>
      </c>
      <c r="AY50" s="994">
        <f>IF((+AG50+AL50+AQ50+AV50)&gt;=1,1,(AG50+AL50+AQ50+AV50))</f>
        <v>1</v>
      </c>
      <c r="AZ50" s="981" t="s">
        <v>379</v>
      </c>
      <c r="BA50" s="109" t="str">
        <f t="shared" si="1"/>
        <v xml:space="preserve"> </v>
      </c>
    </row>
    <row r="51" spans="2:53" ht="15.75">
      <c r="B51" s="1096"/>
      <c r="C51" s="1036"/>
      <c r="D51" s="996"/>
      <c r="E51" s="996"/>
      <c r="F51" s="996"/>
      <c r="G51" s="996"/>
      <c r="H51" s="996"/>
      <c r="I51" s="996"/>
      <c r="J51" s="996"/>
      <c r="K51" s="996"/>
      <c r="L51" s="998"/>
      <c r="M51" s="998"/>
      <c r="N51" s="998"/>
      <c r="O51" s="998"/>
      <c r="P51" s="998"/>
      <c r="Q51" s="998"/>
      <c r="R51" s="996"/>
      <c r="S51" s="996"/>
      <c r="T51" s="996"/>
      <c r="U51" s="996"/>
      <c r="V51" s="996"/>
      <c r="W51" s="996"/>
      <c r="X51" s="996"/>
      <c r="Y51" s="996"/>
      <c r="Z51" s="996"/>
      <c r="AA51" s="996"/>
      <c r="AB51" s="814"/>
      <c r="AC51" s="1005"/>
      <c r="AD51" s="1005"/>
      <c r="AE51" s="996"/>
      <c r="AF51" s="996"/>
      <c r="AG51" s="1007">
        <v>0.57499999999999996</v>
      </c>
      <c r="AH51" s="996"/>
      <c r="AI51" s="1008"/>
      <c r="AJ51" s="1011"/>
      <c r="AK51" s="991"/>
      <c r="AL51" s="991"/>
      <c r="AM51" s="1003"/>
      <c r="AN51" s="257"/>
      <c r="AO51" s="989"/>
      <c r="AP51" s="991"/>
      <c r="AQ51" s="993"/>
      <c r="AR51" s="986"/>
      <c r="AS51" s="257"/>
      <c r="AT51" s="989"/>
      <c r="AU51" s="991"/>
      <c r="AV51" s="993"/>
      <c r="AW51" s="986"/>
      <c r="AX51" s="255"/>
      <c r="AY51" s="995">
        <f>IF((+AG51+AL51+AQ51+AV51)&gt;=0,100%,(AG51+AL51+AQ51+AV51))</f>
        <v>1</v>
      </c>
      <c r="AZ51" s="982"/>
      <c r="BA51" s="109" t="str">
        <f t="shared" si="1"/>
        <v xml:space="preserve"> </v>
      </c>
    </row>
    <row r="52" spans="2:53" ht="105.75" thickBot="1">
      <c r="B52" s="1096"/>
      <c r="C52" s="1037"/>
      <c r="D52" s="997"/>
      <c r="E52" s="997"/>
      <c r="F52" s="997"/>
      <c r="G52" s="997"/>
      <c r="H52" s="997"/>
      <c r="I52" s="997"/>
      <c r="J52" s="997"/>
      <c r="K52" s="997"/>
      <c r="L52" s="999"/>
      <c r="M52" s="999"/>
      <c r="N52" s="999"/>
      <c r="O52" s="999"/>
      <c r="P52" s="999"/>
      <c r="Q52" s="999"/>
      <c r="R52" s="997"/>
      <c r="S52" s="997"/>
      <c r="T52" s="997"/>
      <c r="U52" s="997"/>
      <c r="V52" s="997"/>
      <c r="W52" s="997"/>
      <c r="X52" s="997"/>
      <c r="Y52" s="997"/>
      <c r="Z52" s="997"/>
      <c r="AA52" s="997"/>
      <c r="AB52" s="260" t="s">
        <v>380</v>
      </c>
      <c r="AC52" s="261" t="s">
        <v>381</v>
      </c>
      <c r="AD52" s="261" t="s">
        <v>382</v>
      </c>
      <c r="AE52" s="260" t="s">
        <v>173</v>
      </c>
      <c r="AF52" s="260">
        <v>40</v>
      </c>
      <c r="AG52" s="262">
        <v>0.4</v>
      </c>
      <c r="AH52" s="997"/>
      <c r="AI52" s="1009"/>
      <c r="AJ52" s="263">
        <f>+'[1]Programa. Pre-Posg. Acred'!T29/'[1]Programa. Pre-Posg. Acred'!F29</f>
        <v>2.5000000000000001E-2</v>
      </c>
      <c r="AK52" s="264">
        <f>+'[1]Programa. Pre-Posg. Acred'!W29/'[1]Programa. Pre-Posg. Acred'!F29</f>
        <v>0.05</v>
      </c>
      <c r="AL52" s="264">
        <f>+'[1]Programa. Pre-Posg. Acred'!Y29</f>
        <v>7.4999999999999997E-2</v>
      </c>
      <c r="AM52" s="1006"/>
      <c r="AN52" s="257"/>
      <c r="AO52" s="265">
        <f>+'[1]Programa. Pre-Posg. Acred'!AE29/'[1]Programa. Pre-Posg. Acred'!F29</f>
        <v>7.4999999999999997E-2</v>
      </c>
      <c r="AP52" s="266">
        <f>+'[1]Programa. Pre-Posg. Acred'!AH29/'[1]Programa. Pre-Posg. Acred'!F29</f>
        <v>0.15</v>
      </c>
      <c r="AQ52" s="267">
        <f>+'[1]Programa. Pre-Posg. Acred'!AJ29</f>
        <v>0.22500000000000001</v>
      </c>
      <c r="AR52" s="987"/>
      <c r="AS52" s="257"/>
      <c r="AT52" s="265">
        <f>+'[1]Programa. Pre-Posg. Acred'!AP29/'[1]Programa. Pre-Posg. Acred'!F29</f>
        <v>0</v>
      </c>
      <c r="AU52" s="266">
        <f>+'[1]Programa. Pre-Posg. Acred'!AS29/'[1]Programa. Pre-Posg. Acred'!F29</f>
        <v>0</v>
      </c>
      <c r="AV52" s="267">
        <f>+'[1]Programa. Pre-Posg. Acred'!AU29</f>
        <v>0</v>
      </c>
      <c r="AW52" s="987"/>
      <c r="AX52" s="255"/>
      <c r="AY52" s="256">
        <f t="shared" ref="AY52:AY94" si="2">IF((+AG52+AL52+AQ52+AV52)&gt;=1,1,(AG52+AL52+AQ52+AV52))</f>
        <v>0.70000000000000007</v>
      </c>
      <c r="AZ52" s="983"/>
      <c r="BA52" s="109" t="str">
        <f t="shared" si="1"/>
        <v xml:space="preserve"> </v>
      </c>
    </row>
    <row r="53" spans="2:53" ht="45.75" thickBot="1">
      <c r="B53" s="1096"/>
      <c r="C53" s="984" t="s">
        <v>47</v>
      </c>
      <c r="D53" s="938" t="s">
        <v>383</v>
      </c>
      <c r="E53" s="938" t="s">
        <v>48</v>
      </c>
      <c r="F53" s="979"/>
      <c r="G53" s="979"/>
      <c r="H53" s="979"/>
      <c r="I53" s="979"/>
      <c r="J53" s="979"/>
      <c r="K53" s="979" t="s">
        <v>160</v>
      </c>
      <c r="L53" s="979"/>
      <c r="M53" s="979"/>
      <c r="N53" s="979"/>
      <c r="O53" s="979"/>
      <c r="P53" s="979"/>
      <c r="Q53" s="979"/>
      <c r="R53" s="938" t="s">
        <v>384</v>
      </c>
      <c r="S53" s="938" t="s">
        <v>385</v>
      </c>
      <c r="T53" s="938" t="s">
        <v>386</v>
      </c>
      <c r="U53" s="938" t="s">
        <v>387</v>
      </c>
      <c r="V53" s="938" t="s">
        <v>49</v>
      </c>
      <c r="W53" s="938" t="s">
        <v>388</v>
      </c>
      <c r="X53" s="938" t="s">
        <v>356</v>
      </c>
      <c r="Y53" s="938" t="s">
        <v>389</v>
      </c>
      <c r="Z53" s="938"/>
      <c r="AA53" s="976" t="s">
        <v>49</v>
      </c>
      <c r="AB53" s="976" t="s">
        <v>390</v>
      </c>
      <c r="AC53" s="268" t="s">
        <v>391</v>
      </c>
      <c r="AD53" s="268" t="s">
        <v>392</v>
      </c>
      <c r="AE53" s="268" t="s">
        <v>173</v>
      </c>
      <c r="AF53" s="268">
        <v>1</v>
      </c>
      <c r="AG53" s="269">
        <v>0.3</v>
      </c>
      <c r="AH53" s="976"/>
      <c r="AI53" s="971" t="s">
        <v>160</v>
      </c>
      <c r="AJ53" s="270">
        <f>+'[1]Implementa. EC&amp;TI'!T28/+'[1]Implementa. EC&amp;TI'!F28</f>
        <v>0.2</v>
      </c>
      <c r="AK53" s="271">
        <f>+'[1]Implementa. EC&amp;TI'!W28/+'[1]Implementa. EC&amp;TI'!F28</f>
        <v>0.2</v>
      </c>
      <c r="AL53" s="271">
        <f>+'[1]Implementa. EC&amp;TI'!Y28</f>
        <v>0.4</v>
      </c>
      <c r="AM53" s="973">
        <f>AVERAGE(AL53:AL55)</f>
        <v>0.52222222222222225</v>
      </c>
      <c r="AN53" s="272">
        <f>+AM53</f>
        <v>0.52222222222222225</v>
      </c>
      <c r="AO53" s="273">
        <f>+'[1]Implementa. EC&amp;TI'!AE28/+'[1]Implementa. EC&amp;TI'!F28</f>
        <v>0.1</v>
      </c>
      <c r="AP53" s="274">
        <f>+'[1]Implementa. EC&amp;TI'!AH28/+'[1]Implementa. EC&amp;TI'!F28</f>
        <v>0.1</v>
      </c>
      <c r="AQ53" s="275">
        <f>+'[1]Implementa. EC&amp;TI'!AJ28</f>
        <v>0.2</v>
      </c>
      <c r="AR53" s="969">
        <f>AVERAGE(AQ53:AQ55)</f>
        <v>0.12222222222222223</v>
      </c>
      <c r="AS53" s="272">
        <f>+AR53</f>
        <v>0.12222222222222223</v>
      </c>
      <c r="AT53" s="273">
        <f>+'[1]Implementa. EC&amp;TI'!AP28/+'[1]Implementa. EC&amp;TI'!F28</f>
        <v>0</v>
      </c>
      <c r="AU53" s="274">
        <f>+'[1]Implementa. EC&amp;TI'!AS28/+'[1]Implementa. EC&amp;TI'!F28</f>
        <v>0</v>
      </c>
      <c r="AV53" s="275">
        <f>+'[1]Implementa. EC&amp;TI'!AU28</f>
        <v>0</v>
      </c>
      <c r="AW53" s="969">
        <f>AVERAGE(AV53:AV55)</f>
        <v>0</v>
      </c>
      <c r="AX53" s="276">
        <f>+AW53</f>
        <v>0</v>
      </c>
      <c r="AY53" s="277">
        <f t="shared" si="2"/>
        <v>0.89999999999999991</v>
      </c>
      <c r="AZ53" s="278" t="s">
        <v>393</v>
      </c>
      <c r="BA53" s="109" t="str">
        <f t="shared" si="1"/>
        <v xml:space="preserve"> </v>
      </c>
    </row>
    <row r="54" spans="2:53" ht="60">
      <c r="B54" s="1096"/>
      <c r="C54" s="984"/>
      <c r="D54" s="938"/>
      <c r="E54" s="938"/>
      <c r="F54" s="979"/>
      <c r="G54" s="979"/>
      <c r="H54" s="979"/>
      <c r="I54" s="979"/>
      <c r="J54" s="979"/>
      <c r="K54" s="979"/>
      <c r="L54" s="979"/>
      <c r="M54" s="979"/>
      <c r="N54" s="979"/>
      <c r="O54" s="979"/>
      <c r="P54" s="979"/>
      <c r="Q54" s="979"/>
      <c r="R54" s="938"/>
      <c r="S54" s="938"/>
      <c r="T54" s="938"/>
      <c r="U54" s="938"/>
      <c r="V54" s="938"/>
      <c r="W54" s="938"/>
      <c r="X54" s="938"/>
      <c r="Y54" s="938"/>
      <c r="Z54" s="938"/>
      <c r="AA54" s="976"/>
      <c r="AB54" s="976"/>
      <c r="AC54" s="279" t="s">
        <v>394</v>
      </c>
      <c r="AD54" s="279" t="s">
        <v>395</v>
      </c>
      <c r="AE54" s="279" t="s">
        <v>173</v>
      </c>
      <c r="AF54" s="279">
        <v>4</v>
      </c>
      <c r="AG54" s="280">
        <v>1</v>
      </c>
      <c r="AH54" s="976"/>
      <c r="AI54" s="971"/>
      <c r="AJ54" s="281">
        <f>+'[1]Implementa. EC&amp;TI'!T29/+'[1]Implementa. EC&amp;TI'!F29</f>
        <v>0.25</v>
      </c>
      <c r="AK54" s="282">
        <f>+'[1]Implementa. EC&amp;TI'!W29/+'[1]Implementa. EC&amp;TI'!F29</f>
        <v>0.75</v>
      </c>
      <c r="AL54" s="282">
        <f>+'[1]Implementa. EC&amp;TI'!Y29</f>
        <v>1</v>
      </c>
      <c r="AM54" s="974"/>
      <c r="AN54" s="283"/>
      <c r="AO54" s="281">
        <f>+'[1]Implementa. EC&amp;TI'!AE29/+'[1]Implementa. EC&amp;TI'!F29</f>
        <v>0</v>
      </c>
      <c r="AP54" s="282">
        <f>+'[1]Implementa. EC&amp;TI'!AH29/+'[1]Implementa. EC&amp;TI'!F29</f>
        <v>0</v>
      </c>
      <c r="AQ54" s="284">
        <f>+'[1]Implementa. EC&amp;TI'!AJ29</f>
        <v>0</v>
      </c>
      <c r="AR54" s="975"/>
      <c r="AS54" s="283"/>
      <c r="AT54" s="281">
        <f>+'[1]Implementa. EC&amp;TI'!AP29/+'[1]Implementa. EC&amp;TI'!F29</f>
        <v>0</v>
      </c>
      <c r="AU54" s="282">
        <f>+'[1]Implementa. EC&amp;TI'!AS29/+'[1]Implementa. EC&amp;TI'!F29</f>
        <v>0</v>
      </c>
      <c r="AV54" s="284">
        <f>+'[1]Implementa. EC&amp;TI'!AU29</f>
        <v>0</v>
      </c>
      <c r="AW54" s="975"/>
      <c r="AX54" s="285"/>
      <c r="AY54" s="277">
        <f t="shared" si="2"/>
        <v>1</v>
      </c>
      <c r="AZ54" s="286"/>
      <c r="BA54" s="109" t="str">
        <f t="shared" si="1"/>
        <v xml:space="preserve"> </v>
      </c>
    </row>
    <row r="55" spans="2:53" ht="90.75" thickBot="1">
      <c r="B55" s="1096"/>
      <c r="C55" s="984"/>
      <c r="D55" s="938"/>
      <c r="E55" s="954"/>
      <c r="F55" s="980"/>
      <c r="G55" s="980"/>
      <c r="H55" s="980"/>
      <c r="I55" s="980"/>
      <c r="J55" s="980"/>
      <c r="K55" s="980"/>
      <c r="L55" s="980"/>
      <c r="M55" s="980"/>
      <c r="N55" s="980"/>
      <c r="O55" s="980"/>
      <c r="P55" s="980"/>
      <c r="Q55" s="980"/>
      <c r="R55" s="954"/>
      <c r="S55" s="954"/>
      <c r="T55" s="954"/>
      <c r="U55" s="954"/>
      <c r="V55" s="954"/>
      <c r="W55" s="938"/>
      <c r="X55" s="938"/>
      <c r="Y55" s="938"/>
      <c r="Z55" s="938"/>
      <c r="AA55" s="977"/>
      <c r="AB55" s="976"/>
      <c r="AC55" s="279" t="s">
        <v>396</v>
      </c>
      <c r="AD55" s="279" t="s">
        <v>397</v>
      </c>
      <c r="AE55" s="279" t="s">
        <v>173</v>
      </c>
      <c r="AF55" s="279">
        <v>30</v>
      </c>
      <c r="AG55" s="280">
        <v>0.67333333333333334</v>
      </c>
      <c r="AH55" s="976"/>
      <c r="AI55" s="972"/>
      <c r="AJ55" s="287">
        <f>+'[1]Implementa. EC&amp;TI'!T30/+'[1]Implementa. EC&amp;TI'!F30</f>
        <v>6.6666666666666666E-2</v>
      </c>
      <c r="AK55" s="288">
        <f>+'[1]Implementa. EC&amp;TI'!W30/+'[1]Implementa. EC&amp;TI'!F30</f>
        <v>0.1</v>
      </c>
      <c r="AL55" s="288">
        <f>+'[1]Implementa. EC&amp;TI'!Y30</f>
        <v>0.16666666666666666</v>
      </c>
      <c r="AM55" s="966"/>
      <c r="AN55" s="289"/>
      <c r="AO55" s="287">
        <f>+'[1]Implementa. EC&amp;TI'!AE30/+'[1]Implementa. EC&amp;TI'!F30</f>
        <v>0</v>
      </c>
      <c r="AP55" s="288">
        <f>+'[1]Implementa. EC&amp;TI'!AH30/+'[1]Implementa. EC&amp;TI'!F30</f>
        <v>0.16666666666666666</v>
      </c>
      <c r="AQ55" s="290">
        <f>+'[1]Implementa. EC&amp;TI'!AJ30</f>
        <v>0.16666666666666666</v>
      </c>
      <c r="AR55" s="970"/>
      <c r="AS55" s="289"/>
      <c r="AT55" s="287">
        <f>+'[1]Implementa. EC&amp;TI'!AP30/+'[1]Implementa. EC&amp;TI'!F30</f>
        <v>0</v>
      </c>
      <c r="AU55" s="288">
        <f>+'[1]Implementa. EC&amp;TI'!AS30/+'[1]Implementa. EC&amp;TI'!F30</f>
        <v>0</v>
      </c>
      <c r="AV55" s="290">
        <f>+'[1]Implementa. EC&amp;TI'!AU30</f>
        <v>0</v>
      </c>
      <c r="AW55" s="970"/>
      <c r="AX55" s="285"/>
      <c r="AY55" s="277">
        <f t="shared" si="2"/>
        <v>1</v>
      </c>
      <c r="AZ55" s="286"/>
      <c r="BA55" s="109" t="str">
        <f t="shared" si="1"/>
        <v xml:space="preserve"> </v>
      </c>
    </row>
    <row r="56" spans="2:53" ht="120.75" thickBot="1">
      <c r="B56" s="1096"/>
      <c r="C56" s="941"/>
      <c r="D56" s="801"/>
      <c r="E56" s="937" t="s">
        <v>50</v>
      </c>
      <c r="F56" s="935"/>
      <c r="G56" s="935"/>
      <c r="H56" s="935"/>
      <c r="I56" s="935"/>
      <c r="J56" s="935"/>
      <c r="K56" s="935" t="s">
        <v>160</v>
      </c>
      <c r="L56" s="935"/>
      <c r="M56" s="935"/>
      <c r="N56" s="935"/>
      <c r="O56" s="935"/>
      <c r="P56" s="935"/>
      <c r="Q56" s="935"/>
      <c r="R56" s="937" t="s">
        <v>398</v>
      </c>
      <c r="S56" s="937" t="s">
        <v>399</v>
      </c>
      <c r="T56" s="937" t="s">
        <v>400</v>
      </c>
      <c r="U56" s="937" t="s">
        <v>401</v>
      </c>
      <c r="V56" s="937" t="s">
        <v>51</v>
      </c>
      <c r="W56" s="938"/>
      <c r="X56" s="938"/>
      <c r="Y56" s="938"/>
      <c r="Z56" s="938"/>
      <c r="AA56" s="978" t="s">
        <v>51</v>
      </c>
      <c r="AB56" s="291" t="s">
        <v>402</v>
      </c>
      <c r="AC56" s="292" t="s">
        <v>403</v>
      </c>
      <c r="AD56" s="292" t="s">
        <v>404</v>
      </c>
      <c r="AE56" s="279" t="s">
        <v>173</v>
      </c>
      <c r="AF56" s="279">
        <v>8300</v>
      </c>
      <c r="AG56" s="293">
        <v>0.42240963855421687</v>
      </c>
      <c r="AH56" s="943"/>
      <c r="AI56" s="963" t="s">
        <v>160</v>
      </c>
      <c r="AJ56" s="273">
        <f>+'[1]Progra. Excelen. Investigaci'!T28/'[1]Progra. Excelen. Investigaci'!F28</f>
        <v>6.6265060240963861E-2</v>
      </c>
      <c r="AK56" s="274">
        <f>+'[1]Progra. Excelen. Investigaci'!W28/'[1]Progra. Excelen. Investigaci'!F28</f>
        <v>0.33132530120481929</v>
      </c>
      <c r="AL56" s="274">
        <f>+'[1]Progra. Excelen. Investigaci'!Y28</f>
        <v>0.39759036144578314</v>
      </c>
      <c r="AM56" s="965">
        <f>AVERAGE(AL56:AL57)</f>
        <v>0.19879518072289157</v>
      </c>
      <c r="AN56" s="294">
        <f>+AM56</f>
        <v>0.19879518072289157</v>
      </c>
      <c r="AO56" s="273">
        <f>+'[1]Progra. Excelen. Investigaci'!AE28/'[1]Progra. Excelen. Investigaci'!F28</f>
        <v>0.17506024096385542</v>
      </c>
      <c r="AP56" s="274">
        <f>+'[1]Progra. Excelen. Investigaci'!AH28/'[1]Progra. Excelen. Investigaci'!F28</f>
        <v>0</v>
      </c>
      <c r="AQ56" s="275">
        <f>+'[1]Progra. Excelen. Investigaci'!AJ28</f>
        <v>0.17506024096385542</v>
      </c>
      <c r="AR56" s="967">
        <f>AVERAGE(AQ56:AQ57)</f>
        <v>8.7530120481927709E-2</v>
      </c>
      <c r="AS56" s="294">
        <f>+AR56</f>
        <v>8.7530120481927709E-2</v>
      </c>
      <c r="AT56" s="273">
        <f>+'[1]Progra. Excelen. Investigaci'!AP28/'[1]Progra. Excelen. Investigaci'!F28</f>
        <v>0</v>
      </c>
      <c r="AU56" s="274">
        <f>+'[1]Progra. Excelen. Investigaci'!AS28/'[1]Progra. Excelen. Investigaci'!F28</f>
        <v>0</v>
      </c>
      <c r="AV56" s="275">
        <f>+'[1]Progra. Excelen. Investigaci'!AU28</f>
        <v>0</v>
      </c>
      <c r="AW56" s="969">
        <f>AVERAGE(AV56:AV57)</f>
        <v>0</v>
      </c>
      <c r="AX56" s="276">
        <f>+AW56</f>
        <v>0</v>
      </c>
      <c r="AY56" s="277">
        <f t="shared" si="2"/>
        <v>0.99506024096385548</v>
      </c>
      <c r="AZ56" s="953" t="s">
        <v>393</v>
      </c>
      <c r="BA56" s="109" t="str">
        <f t="shared" si="1"/>
        <v xml:space="preserve"> </v>
      </c>
    </row>
    <row r="57" spans="2:53" ht="75.75" thickBot="1">
      <c r="B57" s="1096"/>
      <c r="C57" s="941"/>
      <c r="D57" s="801"/>
      <c r="E57" s="802"/>
      <c r="F57" s="802"/>
      <c r="G57" s="802"/>
      <c r="H57" s="802"/>
      <c r="I57" s="802"/>
      <c r="J57" s="802"/>
      <c r="K57" s="802"/>
      <c r="L57" s="802"/>
      <c r="M57" s="802"/>
      <c r="N57" s="802"/>
      <c r="O57" s="802"/>
      <c r="P57" s="802"/>
      <c r="Q57" s="802"/>
      <c r="R57" s="802"/>
      <c r="S57" s="802"/>
      <c r="T57" s="802"/>
      <c r="U57" s="802"/>
      <c r="V57" s="954"/>
      <c r="W57" s="954"/>
      <c r="X57" s="954"/>
      <c r="Y57" s="954"/>
      <c r="Z57" s="954"/>
      <c r="AA57" s="977"/>
      <c r="AB57" s="291" t="s">
        <v>405</v>
      </c>
      <c r="AC57" s="292" t="s">
        <v>406</v>
      </c>
      <c r="AD57" s="292" t="s">
        <v>407</v>
      </c>
      <c r="AE57" s="279" t="s">
        <v>173</v>
      </c>
      <c r="AF57" s="279">
        <v>84</v>
      </c>
      <c r="AG57" s="295">
        <v>1</v>
      </c>
      <c r="AH57" s="943"/>
      <c r="AI57" s="964"/>
      <c r="AJ57" s="287">
        <f>+'[1]Progra. Excelen. Investigaci'!T29/'[1]Progra. Excelen. Investigaci'!F29</f>
        <v>0</v>
      </c>
      <c r="AK57" s="288">
        <f>+'[1]Progra. Excelen. Investigaci'!W29/'[1]Progra. Excelen. Investigaci'!F29</f>
        <v>0</v>
      </c>
      <c r="AL57" s="288">
        <f>+'[1]Progra. Excelen. Investigaci'!Y29</f>
        <v>0</v>
      </c>
      <c r="AM57" s="966"/>
      <c r="AN57" s="296"/>
      <c r="AO57" s="287">
        <f>+'[1]Progra. Excelen. Investigaci'!AE29/'[1]Progra. Excelen. Investigaci'!F29</f>
        <v>0</v>
      </c>
      <c r="AP57" s="288">
        <f>+'[1]Progra. Excelen. Investigaci'!AH29/'[1]Progra. Excelen. Investigaci'!F29</f>
        <v>0</v>
      </c>
      <c r="AQ57" s="290">
        <f>+'[1]Progra. Excelen. Investigaci'!AJ29</f>
        <v>0</v>
      </c>
      <c r="AR57" s="968"/>
      <c r="AS57" s="296"/>
      <c r="AT57" s="287">
        <f>+'[1]Progra. Excelen. Investigaci'!AP29/'[1]Progra. Excelen. Investigaci'!F29</f>
        <v>0</v>
      </c>
      <c r="AU57" s="288">
        <f>+'[1]Progra. Excelen. Investigaci'!AS29/'[1]Progra. Excelen. Investigaci'!F29</f>
        <v>0</v>
      </c>
      <c r="AV57" s="290">
        <f>+'[1]Progra. Excelen. Investigaci'!AU29</f>
        <v>0</v>
      </c>
      <c r="AW57" s="970"/>
      <c r="AX57" s="285"/>
      <c r="AY57" s="277">
        <f t="shared" si="2"/>
        <v>1</v>
      </c>
      <c r="AZ57" s="896"/>
      <c r="BA57" s="109" t="str">
        <f t="shared" si="1"/>
        <v xml:space="preserve"> </v>
      </c>
    </row>
    <row r="58" spans="2:53" ht="75.75" thickBot="1">
      <c r="B58" s="1096"/>
      <c r="C58" s="941"/>
      <c r="D58" s="801"/>
      <c r="E58" s="937" t="s">
        <v>52</v>
      </c>
      <c r="F58" s="935"/>
      <c r="G58" s="935"/>
      <c r="H58" s="935"/>
      <c r="I58" s="935"/>
      <c r="J58" s="935"/>
      <c r="K58" s="935" t="s">
        <v>160</v>
      </c>
      <c r="L58" s="935"/>
      <c r="M58" s="935"/>
      <c r="N58" s="935"/>
      <c r="O58" s="935"/>
      <c r="P58" s="935"/>
      <c r="Q58" s="935"/>
      <c r="R58" s="937" t="s">
        <v>408</v>
      </c>
      <c r="S58" s="937" t="s">
        <v>409</v>
      </c>
      <c r="T58" s="937" t="s">
        <v>410</v>
      </c>
      <c r="U58" s="937" t="s">
        <v>411</v>
      </c>
      <c r="V58" s="937" t="s">
        <v>53</v>
      </c>
      <c r="W58" s="937" t="s">
        <v>412</v>
      </c>
      <c r="X58" s="937" t="s">
        <v>356</v>
      </c>
      <c r="Y58" s="937" t="s">
        <v>413</v>
      </c>
      <c r="Z58" s="937"/>
      <c r="AA58" s="937" t="s">
        <v>53</v>
      </c>
      <c r="AB58" s="292" t="s">
        <v>414</v>
      </c>
      <c r="AC58" s="297" t="s">
        <v>415</v>
      </c>
      <c r="AD58" s="297" t="s">
        <v>416</v>
      </c>
      <c r="AE58" s="279" t="s">
        <v>173</v>
      </c>
      <c r="AF58" s="298">
        <v>1</v>
      </c>
      <c r="AG58" s="299">
        <v>0.6</v>
      </c>
      <c r="AH58" s="943"/>
      <c r="AI58" s="944" t="s">
        <v>160</v>
      </c>
      <c r="AJ58" s="300">
        <f>+'[1]Fortale. Gesti. Innov. Transfe'!T28/'[1]Fortale. Gesti. Innov. Transfe'!F28</f>
        <v>0.1</v>
      </c>
      <c r="AK58" s="301">
        <f>+'[1]Fortale. Gesti. Innov. Transfe'!W28/'[1]Fortale. Gesti. Innov. Transfe'!F28</f>
        <v>0.1</v>
      </c>
      <c r="AL58" s="301">
        <f>+'[1]Fortale. Gesti. Innov. Transfe'!Y28</f>
        <v>0.2</v>
      </c>
      <c r="AM58" s="947">
        <f>AVERAGE(AL58:AL60)</f>
        <v>0.1377777777777778</v>
      </c>
      <c r="AN58" s="302">
        <f>+AM58</f>
        <v>0.1377777777777778</v>
      </c>
      <c r="AO58" s="300">
        <f>+'[1]Fortale. Gesti. Innov. Transfe'!AE28/'[1]Fortale. Gesti. Innov. Transfe'!F28</f>
        <v>0.05</v>
      </c>
      <c r="AP58" s="301">
        <f>+'[1]Fortale. Gesti. Innov. Transfe'!AH28/'[1]Fortale. Gesti. Innov. Transfe'!F28</f>
        <v>0.05</v>
      </c>
      <c r="AQ58" s="303">
        <f>+'[1]Fortale. Gesti. Innov. Transfe'!AJ28</f>
        <v>0.1</v>
      </c>
      <c r="AR58" s="950">
        <f>AVERAGE(AQ58:AQ60)</f>
        <v>0.19777777777777775</v>
      </c>
      <c r="AS58" s="272">
        <f>+AR58</f>
        <v>0.19777777777777775</v>
      </c>
      <c r="AT58" s="300">
        <f>+'[1]Fortale. Gesti. Innov. Transfe'!AP28/'[1]Fortale. Gesti. Innov. Transfe'!F28</f>
        <v>0</v>
      </c>
      <c r="AU58" s="301">
        <f>+'[1]Fortale. Gesti. Innov. Transfe'!AS28/'[1]Fortale. Gesti. Innov. Transfe'!F28</f>
        <v>0</v>
      </c>
      <c r="AV58" s="303">
        <f>+'[1]Fortale. Gesti. Innov. Transfe'!AU28</f>
        <v>0</v>
      </c>
      <c r="AW58" s="950">
        <f>AVERAGE(AV58:AV60)</f>
        <v>0</v>
      </c>
      <c r="AX58" s="276">
        <f>+AW58</f>
        <v>0</v>
      </c>
      <c r="AY58" s="277">
        <f t="shared" si="2"/>
        <v>0.9</v>
      </c>
      <c r="AZ58" s="953" t="s">
        <v>417</v>
      </c>
      <c r="BA58" s="109" t="str">
        <f t="shared" si="1"/>
        <v xml:space="preserve"> </v>
      </c>
    </row>
    <row r="59" spans="2:53" ht="60">
      <c r="B59" s="1096"/>
      <c r="C59" s="941"/>
      <c r="D59" s="801"/>
      <c r="E59" s="801"/>
      <c r="F59" s="801"/>
      <c r="G59" s="801"/>
      <c r="H59" s="801"/>
      <c r="I59" s="801"/>
      <c r="J59" s="801"/>
      <c r="K59" s="801"/>
      <c r="L59" s="801"/>
      <c r="M59" s="801"/>
      <c r="N59" s="801"/>
      <c r="O59" s="801"/>
      <c r="P59" s="801"/>
      <c r="Q59" s="801"/>
      <c r="R59" s="801"/>
      <c r="S59" s="801"/>
      <c r="T59" s="801"/>
      <c r="U59" s="801"/>
      <c r="V59" s="938"/>
      <c r="W59" s="938"/>
      <c r="X59" s="938"/>
      <c r="Y59" s="938"/>
      <c r="Z59" s="938"/>
      <c r="AA59" s="938"/>
      <c r="AB59" s="292" t="s">
        <v>418</v>
      </c>
      <c r="AC59" s="297" t="s">
        <v>419</v>
      </c>
      <c r="AD59" s="297" t="s">
        <v>420</v>
      </c>
      <c r="AE59" s="279" t="s">
        <v>173</v>
      </c>
      <c r="AF59" s="298">
        <v>3</v>
      </c>
      <c r="AG59" s="295">
        <v>0.33</v>
      </c>
      <c r="AH59" s="943"/>
      <c r="AI59" s="945"/>
      <c r="AJ59" s="304">
        <f>+'[1]Fortale. Gesti. Innov. Transfe'!T29/'[1]Fortale. Gesti. Innov. Transfe'!F29</f>
        <v>5.3333333333333337E-2</v>
      </c>
      <c r="AK59" s="305">
        <f>+'[1]Fortale. Gesti. Innov. Transfe'!W29/'[1]Fortale. Gesti. Innov. Transfe'!F29</f>
        <v>5.3333333333333337E-2</v>
      </c>
      <c r="AL59" s="305">
        <f>+'[1]Fortale. Gesti. Innov. Transfe'!Y29</f>
        <v>0.10666666666666667</v>
      </c>
      <c r="AM59" s="948"/>
      <c r="AN59" s="306"/>
      <c r="AO59" s="304">
        <f>+'[1]Fortale. Gesti. Innov. Transfe'!AE29/'[1]Fortale. Gesti. Innov. Transfe'!F29</f>
        <v>0.19999999999999998</v>
      </c>
      <c r="AP59" s="305">
        <f>+'[1]Fortale. Gesti. Innov. Transfe'!AH29/'[1]Fortale. Gesti. Innov. Transfe'!F29</f>
        <v>0.24</v>
      </c>
      <c r="AQ59" s="307">
        <f>+'[1]Fortale. Gesti. Innov. Transfe'!AJ29</f>
        <v>0.43999999999999995</v>
      </c>
      <c r="AR59" s="951"/>
      <c r="AS59" s="306"/>
      <c r="AT59" s="304">
        <f>+'[1]Fortale. Gesti. Innov. Transfe'!AP29/'[1]Fortale. Gesti. Innov. Transfe'!F29</f>
        <v>0</v>
      </c>
      <c r="AU59" s="305">
        <f>+'[1]Fortale. Gesti. Innov. Transfe'!AS29/'[1]Fortale. Gesti. Innov. Transfe'!F29</f>
        <v>0</v>
      </c>
      <c r="AV59" s="307">
        <f>+'[1]Fortale. Gesti. Innov. Transfe'!AU29</f>
        <v>0</v>
      </c>
      <c r="AW59" s="951"/>
      <c r="AX59" s="308"/>
      <c r="AY59" s="277">
        <f t="shared" si="2"/>
        <v>0.87666666666666671</v>
      </c>
      <c r="AZ59" s="826"/>
      <c r="BA59" s="109" t="str">
        <f t="shared" si="1"/>
        <v xml:space="preserve"> </v>
      </c>
    </row>
    <row r="60" spans="2:53" ht="105.75" thickBot="1">
      <c r="B60" s="1096"/>
      <c r="C60" s="941"/>
      <c r="D60" s="801"/>
      <c r="E60" s="802"/>
      <c r="F60" s="802"/>
      <c r="G60" s="802"/>
      <c r="H60" s="802"/>
      <c r="I60" s="802"/>
      <c r="J60" s="802"/>
      <c r="K60" s="802"/>
      <c r="L60" s="802"/>
      <c r="M60" s="802"/>
      <c r="N60" s="802"/>
      <c r="O60" s="802"/>
      <c r="P60" s="802"/>
      <c r="Q60" s="802"/>
      <c r="R60" s="802"/>
      <c r="S60" s="802"/>
      <c r="T60" s="802"/>
      <c r="U60" s="802"/>
      <c r="V60" s="954"/>
      <c r="W60" s="938"/>
      <c r="X60" s="938"/>
      <c r="Y60" s="938"/>
      <c r="Z60" s="938"/>
      <c r="AA60" s="954"/>
      <c r="AB60" s="292" t="s">
        <v>421</v>
      </c>
      <c r="AC60" s="297" t="s">
        <v>422</v>
      </c>
      <c r="AD60" s="297" t="s">
        <v>423</v>
      </c>
      <c r="AE60" s="279" t="s">
        <v>173</v>
      </c>
      <c r="AF60" s="298">
        <v>3</v>
      </c>
      <c r="AG60" s="295">
        <v>0.67</v>
      </c>
      <c r="AH60" s="943"/>
      <c r="AI60" s="946"/>
      <c r="AJ60" s="309">
        <f>+'[1]Fortale. Gesti. Innov. Transfe'!T30/'[1]Fortale. Gesti. Innov. Transfe'!F30</f>
        <v>5.3333333333333337E-2</v>
      </c>
      <c r="AK60" s="310">
        <f>+'[1]Fortale. Gesti. Innov. Transfe'!W30/'[1]Fortale. Gesti. Innov. Transfe'!F30</f>
        <v>5.3333333333333337E-2</v>
      </c>
      <c r="AL60" s="310">
        <f>+'[1]Fortale. Gesti. Innov. Transfe'!Y30</f>
        <v>0.10666666666666667</v>
      </c>
      <c r="AM60" s="949"/>
      <c r="AN60" s="311"/>
      <c r="AO60" s="309">
        <f>+'[1]Fortale. Gesti. Innov. Transfe'!AE30/'[1]Fortale. Gesti. Innov. Transfe'!F30</f>
        <v>1.6666666666666666E-2</v>
      </c>
      <c r="AP60" s="310">
        <f>+'[1]Fortale. Gesti. Innov. Transfe'!AH30/'[1]Fortale. Gesti. Innov. Transfe'!F30</f>
        <v>3.6666666666666667E-2</v>
      </c>
      <c r="AQ60" s="312">
        <f>+'[1]Fortale. Gesti. Innov. Transfe'!AJ30</f>
        <v>5.3333333333333337E-2</v>
      </c>
      <c r="AR60" s="952"/>
      <c r="AS60" s="311"/>
      <c r="AT60" s="309">
        <f>+'[1]Fortale. Gesti. Innov. Transfe'!AP30/'[1]Fortale. Gesti. Innov. Transfe'!F30</f>
        <v>0</v>
      </c>
      <c r="AU60" s="310">
        <f>+'[1]Fortale. Gesti. Innov. Transfe'!AS30/'[1]Fortale. Gesti. Innov. Transfe'!F30</f>
        <v>0</v>
      </c>
      <c r="AV60" s="312">
        <f>+'[1]Fortale. Gesti. Innov. Transfe'!AU30</f>
        <v>0</v>
      </c>
      <c r="AW60" s="952"/>
      <c r="AX60" s="308"/>
      <c r="AY60" s="277">
        <f t="shared" si="2"/>
        <v>0.83000000000000007</v>
      </c>
      <c r="AZ60" s="896"/>
      <c r="BA60" s="109" t="str">
        <f t="shared" si="1"/>
        <v xml:space="preserve"> </v>
      </c>
    </row>
    <row r="61" spans="2:53" ht="60.75" thickBot="1">
      <c r="B61" s="1096"/>
      <c r="C61" s="941"/>
      <c r="D61" s="801"/>
      <c r="E61" s="937" t="s">
        <v>54</v>
      </c>
      <c r="F61" s="935"/>
      <c r="G61" s="935"/>
      <c r="H61" s="935"/>
      <c r="I61" s="935"/>
      <c r="J61" s="935"/>
      <c r="K61" s="935" t="s">
        <v>160</v>
      </c>
      <c r="L61" s="935"/>
      <c r="M61" s="935"/>
      <c r="N61" s="935"/>
      <c r="O61" s="935"/>
      <c r="P61" s="935"/>
      <c r="Q61" s="935"/>
      <c r="R61" s="937" t="s">
        <v>424</v>
      </c>
      <c r="S61" s="937" t="s">
        <v>425</v>
      </c>
      <c r="T61" s="937" t="s">
        <v>426</v>
      </c>
      <c r="U61" s="937" t="s">
        <v>427</v>
      </c>
      <c r="V61" s="937" t="s">
        <v>55</v>
      </c>
      <c r="W61" s="938"/>
      <c r="X61" s="938"/>
      <c r="Y61" s="938"/>
      <c r="Z61" s="938"/>
      <c r="AA61" s="937" t="s">
        <v>55</v>
      </c>
      <c r="AB61" s="292" t="s">
        <v>428</v>
      </c>
      <c r="AC61" s="297" t="s">
        <v>429</v>
      </c>
      <c r="AD61" s="297" t="s">
        <v>430</v>
      </c>
      <c r="AE61" s="279" t="s">
        <v>173</v>
      </c>
      <c r="AF61" s="279">
        <v>3</v>
      </c>
      <c r="AG61" s="295">
        <v>0.68</v>
      </c>
      <c r="AH61" s="959"/>
      <c r="AI61" s="961" t="s">
        <v>160</v>
      </c>
      <c r="AJ61" s="313">
        <f>+'[1]Reconoc. Interacc. Social. Paz'!T28/'[1]Reconoc. Interacc. Social. Paz'!F28</f>
        <v>3.3333333333333333E-2</v>
      </c>
      <c r="AK61" s="301">
        <f>+'[1]Reconoc. Interacc. Social. Paz'!W28/'[1]Reconoc. Interacc. Social. Paz'!F28</f>
        <v>1.6666666666666666E-2</v>
      </c>
      <c r="AL61" s="301">
        <f>+'[1]Reconoc. Interacc. Social. Paz'!Y28</f>
        <v>5.000000000000001E-2</v>
      </c>
      <c r="AM61" s="947">
        <f>AVERAGE(AL61:AL63)</f>
        <v>0.19190476190476188</v>
      </c>
      <c r="AN61" s="314">
        <f>+AM61</f>
        <v>0.19190476190476188</v>
      </c>
      <c r="AO61" s="300">
        <f>+'[1]Reconoc. Interacc. Social. Paz'!AE28/'[1]Reconoc. Interacc. Social. Paz'!F28</f>
        <v>6.7999999999999991E-2</v>
      </c>
      <c r="AP61" s="301">
        <f>+'[1]Reconoc. Interacc. Social. Paz'!AH28/'[1]Reconoc. Interacc. Social. Paz'!F28</f>
        <v>0</v>
      </c>
      <c r="AQ61" s="315">
        <f>+'[1]Reconoc. Interacc. Social. Paz'!AJ28</f>
        <v>6.7999999999999991E-2</v>
      </c>
      <c r="AR61" s="950">
        <f>AVERAGE(AQ61:AQ63)</f>
        <v>0.11899999999999999</v>
      </c>
      <c r="AS61" s="294">
        <f>+AR61</f>
        <v>0.11899999999999999</v>
      </c>
      <c r="AT61" s="300">
        <f>+'[1]Reconoc. Interacc. Social. Paz'!AP28/'[1]Reconoc. Interacc. Social. Paz'!F28</f>
        <v>0</v>
      </c>
      <c r="AU61" s="301">
        <f>+'[1]Reconoc. Interacc. Social. Paz'!AS28/'[1]Reconoc. Interacc. Social. Paz'!F28</f>
        <v>0</v>
      </c>
      <c r="AV61" s="303">
        <f>+'[1]Reconoc. Interacc. Social. Paz'!AU28</f>
        <v>0</v>
      </c>
      <c r="AW61" s="950">
        <f>AVERAGE(AV61:AV63)</f>
        <v>0</v>
      </c>
      <c r="AX61" s="276">
        <f>+AW61</f>
        <v>0</v>
      </c>
      <c r="AY61" s="316">
        <f t="shared" si="2"/>
        <v>0.79800000000000004</v>
      </c>
      <c r="AZ61" s="956" t="s">
        <v>417</v>
      </c>
      <c r="BA61" s="109" t="str">
        <f t="shared" si="1"/>
        <v xml:space="preserve"> </v>
      </c>
    </row>
    <row r="62" spans="2:53" ht="165">
      <c r="B62" s="1096"/>
      <c r="C62" s="941"/>
      <c r="D62" s="801"/>
      <c r="E62" s="801"/>
      <c r="F62" s="801"/>
      <c r="G62" s="801"/>
      <c r="H62" s="801"/>
      <c r="I62" s="801"/>
      <c r="J62" s="801"/>
      <c r="K62" s="801"/>
      <c r="L62" s="801"/>
      <c r="M62" s="801"/>
      <c r="N62" s="801"/>
      <c r="O62" s="801"/>
      <c r="P62" s="801"/>
      <c r="Q62" s="801"/>
      <c r="R62" s="801"/>
      <c r="S62" s="801"/>
      <c r="T62" s="801"/>
      <c r="U62" s="801"/>
      <c r="V62" s="938"/>
      <c r="W62" s="938"/>
      <c r="X62" s="938"/>
      <c r="Y62" s="938"/>
      <c r="Z62" s="938"/>
      <c r="AA62" s="938"/>
      <c r="AB62" s="292" t="s">
        <v>431</v>
      </c>
      <c r="AC62" s="297" t="s">
        <v>432</v>
      </c>
      <c r="AD62" s="297" t="s">
        <v>433</v>
      </c>
      <c r="AE62" s="279" t="s">
        <v>177</v>
      </c>
      <c r="AF62" s="279">
        <v>28</v>
      </c>
      <c r="AG62" s="295">
        <v>0.28428571428571425</v>
      </c>
      <c r="AH62" s="831"/>
      <c r="AI62" s="803"/>
      <c r="AJ62" s="317">
        <f>+'[1]Reconoc. Interacc. Social. Paz'!T29/'[1]Reconoc. Interacc. Social. Paz'!F29</f>
        <v>0</v>
      </c>
      <c r="AK62" s="305">
        <f>+'[1]Reconoc. Interacc. Social. Paz'!W29/'[1]Reconoc. Interacc. Social. Paz'!F29</f>
        <v>0.2857142857142857</v>
      </c>
      <c r="AL62" s="305">
        <f>+'[1]Reconoc. Interacc. Social. Paz'!Y29</f>
        <v>0.2857142857142857</v>
      </c>
      <c r="AM62" s="948"/>
      <c r="AN62" s="318"/>
      <c r="AO62" s="304">
        <f>+'[1]Reconoc. Interacc. Social. Paz'!AE29/'[1]Reconoc. Interacc. Social. Paz'!F29</f>
        <v>0.11</v>
      </c>
      <c r="AP62" s="305">
        <f>+'[1]Reconoc. Interacc. Social. Paz'!AH29/'[1]Reconoc. Interacc. Social. Paz'!F29</f>
        <v>0</v>
      </c>
      <c r="AQ62" s="307">
        <f>+'[1]Reconoc. Interacc. Social. Paz'!AJ29</f>
        <v>0.11</v>
      </c>
      <c r="AR62" s="951"/>
      <c r="AS62" s="318"/>
      <c r="AT62" s="304">
        <f>+'[1]Reconoc. Interacc. Social. Paz'!AP29/'[1]Reconoc. Interacc. Social. Paz'!F29</f>
        <v>0</v>
      </c>
      <c r="AU62" s="305">
        <f>+'[1]Reconoc. Interacc. Social. Paz'!AS29/'[1]Reconoc. Interacc. Social. Paz'!F29</f>
        <v>0</v>
      </c>
      <c r="AV62" s="307">
        <f>+'[1]Reconoc. Interacc. Social. Paz'!AU29</f>
        <v>0</v>
      </c>
      <c r="AW62" s="951"/>
      <c r="AX62" s="308"/>
      <c r="AY62" s="277">
        <f t="shared" si="2"/>
        <v>0.67999999999999994</v>
      </c>
      <c r="AZ62" s="957"/>
      <c r="BA62" s="109" t="str">
        <f t="shared" si="1"/>
        <v xml:space="preserve"> </v>
      </c>
    </row>
    <row r="63" spans="2:53" ht="135.75" thickBot="1">
      <c r="B63" s="1096"/>
      <c r="C63" s="942"/>
      <c r="D63" s="936"/>
      <c r="E63" s="936"/>
      <c r="F63" s="936"/>
      <c r="G63" s="936"/>
      <c r="H63" s="936"/>
      <c r="I63" s="936"/>
      <c r="J63" s="936"/>
      <c r="K63" s="936"/>
      <c r="L63" s="936"/>
      <c r="M63" s="936"/>
      <c r="N63" s="936"/>
      <c r="O63" s="936"/>
      <c r="P63" s="936"/>
      <c r="Q63" s="936"/>
      <c r="R63" s="936"/>
      <c r="S63" s="936"/>
      <c r="T63" s="936"/>
      <c r="U63" s="936"/>
      <c r="V63" s="939"/>
      <c r="W63" s="939"/>
      <c r="X63" s="939"/>
      <c r="Y63" s="939"/>
      <c r="Z63" s="939"/>
      <c r="AA63" s="939"/>
      <c r="AB63" s="319" t="s">
        <v>434</v>
      </c>
      <c r="AC63" s="320" t="s">
        <v>435</v>
      </c>
      <c r="AD63" s="320" t="s">
        <v>436</v>
      </c>
      <c r="AE63" s="279" t="s">
        <v>196</v>
      </c>
      <c r="AF63" s="279">
        <v>100</v>
      </c>
      <c r="AG63" s="321">
        <v>0.2</v>
      </c>
      <c r="AH63" s="960"/>
      <c r="AI63" s="962"/>
      <c r="AJ63" s="322">
        <f>+'[1]Reconoc. Interacc. Social. Paz'!T30/'[1]Reconoc. Interacc. Social. Paz'!F30</f>
        <v>0</v>
      </c>
      <c r="AK63" s="310">
        <f>+'[1]Reconoc. Interacc. Social. Paz'!W30/'[1]Reconoc. Interacc. Social. Paz'!F30</f>
        <v>2.3999999999999998E-3</v>
      </c>
      <c r="AL63" s="310">
        <f>+'[1]Reconoc. Interacc. Social. Paz'!Y30</f>
        <v>0.24</v>
      </c>
      <c r="AM63" s="955"/>
      <c r="AN63" s="318"/>
      <c r="AO63" s="309">
        <f>+'[1]Reconoc. Interacc. Social. Paz'!AE30/'[1]Reconoc. Interacc. Social. Paz'!F30</f>
        <v>8.5999999999999998E-4</v>
      </c>
      <c r="AP63" s="310">
        <f>+'[1]Reconoc. Interacc. Social. Paz'!AH30/'[1]Reconoc. Interacc. Social. Paz'!F30</f>
        <v>9.2999999999999995E-4</v>
      </c>
      <c r="AQ63" s="323">
        <f>+'[1]Reconoc. Interacc. Social. Paz'!AJ30</f>
        <v>0.17899999999999999</v>
      </c>
      <c r="AR63" s="952"/>
      <c r="AS63" s="318"/>
      <c r="AT63" s="309">
        <f>+'[1]Reconoc. Interacc. Social. Paz'!AP30/'[1]Reconoc. Interacc. Social. Paz'!F30</f>
        <v>0</v>
      </c>
      <c r="AU63" s="310">
        <f>+'[1]Reconoc. Interacc. Social. Paz'!AS30/'[1]Reconoc. Interacc. Social. Paz'!F30</f>
        <v>0</v>
      </c>
      <c r="AV63" s="312">
        <f>+'[1]Reconoc. Interacc. Social. Paz'!AU30</f>
        <v>0</v>
      </c>
      <c r="AW63" s="952"/>
      <c r="AX63" s="308"/>
      <c r="AY63" s="277">
        <f t="shared" si="2"/>
        <v>0.61899999999999999</v>
      </c>
      <c r="AZ63" s="958"/>
      <c r="BA63" s="109" t="str">
        <f t="shared" si="1"/>
        <v xml:space="preserve"> </v>
      </c>
    </row>
    <row r="64" spans="2:53" ht="75.75" thickBot="1">
      <c r="B64" s="1096"/>
      <c r="C64" s="940" t="s">
        <v>56</v>
      </c>
      <c r="D64" s="932" t="s">
        <v>437</v>
      </c>
      <c r="E64" s="932" t="s">
        <v>57</v>
      </c>
      <c r="F64" s="906"/>
      <c r="G64" s="906" t="s">
        <v>160</v>
      </c>
      <c r="H64" s="906"/>
      <c r="I64" s="906"/>
      <c r="J64" s="906"/>
      <c r="K64" s="906"/>
      <c r="L64" s="906"/>
      <c r="M64" s="906"/>
      <c r="N64" s="906" t="s">
        <v>160</v>
      </c>
      <c r="O64" s="906"/>
      <c r="P64" s="906"/>
      <c r="Q64" s="906"/>
      <c r="R64" s="932" t="s">
        <v>438</v>
      </c>
      <c r="S64" s="932" t="s">
        <v>439</v>
      </c>
      <c r="T64" s="932" t="s">
        <v>440</v>
      </c>
      <c r="U64" s="932" t="s">
        <v>441</v>
      </c>
      <c r="V64" s="932" t="s">
        <v>58</v>
      </c>
      <c r="W64" s="932" t="s">
        <v>442</v>
      </c>
      <c r="X64" s="933" t="s">
        <v>167</v>
      </c>
      <c r="Y64" s="933" t="s">
        <v>443</v>
      </c>
      <c r="Z64" s="933"/>
      <c r="AA64" s="924" t="s">
        <v>59</v>
      </c>
      <c r="AB64" s="324" t="s">
        <v>444</v>
      </c>
      <c r="AC64" s="325" t="s">
        <v>445</v>
      </c>
      <c r="AD64" s="325" t="s">
        <v>446</v>
      </c>
      <c r="AE64" s="325" t="s">
        <v>173</v>
      </c>
      <c r="AF64" s="326">
        <v>416100</v>
      </c>
      <c r="AG64" s="327">
        <v>0.31539774092766198</v>
      </c>
      <c r="AH64" s="926"/>
      <c r="AI64" s="927" t="s">
        <v>160</v>
      </c>
      <c r="AJ64" s="328">
        <f>+'[1]Consolida. Agenda. Cultura'!T28/'[1]Consolida. Agenda. Cultura'!F28</f>
        <v>6.1648642153328527E-2</v>
      </c>
      <c r="AK64" s="329">
        <f>+'[1]Consolida. Agenda. Cultura'!W28/'[1]Consolida. Agenda. Cultura'!F28</f>
        <v>0.28565969718817591</v>
      </c>
      <c r="AL64" s="330">
        <f>+'[1]Consolida. Agenda. Cultura'!Y28</f>
        <v>0.34730833934150424</v>
      </c>
      <c r="AM64" s="917">
        <f>AVERAGE(AL64:AL67)</f>
        <v>0.30387459541732842</v>
      </c>
      <c r="AN64" s="331">
        <f>+AM64</f>
        <v>0.30387459541732842</v>
      </c>
      <c r="AO64" s="328">
        <f>+'[1]Consolida. Agenda. Cultura'!AE28/'[1]Consolida. Agenda. Cultura'!F28</f>
        <v>0.33729391973083395</v>
      </c>
      <c r="AP64" s="329">
        <f>+'[1]Consolida. Agenda. Cultura'!AH28/'[1]Consolida. Agenda. Cultura'!F28</f>
        <v>0</v>
      </c>
      <c r="AQ64" s="332">
        <f>+'[1]Consolida. Agenda. Cultura'!AJ28</f>
        <v>0.33729391973083395</v>
      </c>
      <c r="AR64" s="929">
        <f>AVERAGE(AQ64:AQ67)</f>
        <v>0.19902494390481551</v>
      </c>
      <c r="AS64" s="331">
        <f>+AR64</f>
        <v>0.19902494390481551</v>
      </c>
      <c r="AT64" s="328">
        <f>+'[1]Consolida. Agenda. Cultura'!AP28/'[1]Consolida. Agenda. Cultura'!F28</f>
        <v>0</v>
      </c>
      <c r="AU64" s="329">
        <f>+'[1]Consolida. Agenda. Cultura'!AS28/'[1]Consolida. Agenda. Cultura'!F28</f>
        <v>0</v>
      </c>
      <c r="AV64" s="332">
        <f>+'[1]Consolida. Agenda. Cultura'!AU28</f>
        <v>0</v>
      </c>
      <c r="AW64" s="929">
        <f>AVERAGE(AV64:AV67)</f>
        <v>0</v>
      </c>
      <c r="AX64" s="331">
        <f>+AW64</f>
        <v>0</v>
      </c>
      <c r="AY64" s="333">
        <f t="shared" si="2"/>
        <v>1</v>
      </c>
      <c r="AZ64" s="918" t="s">
        <v>447</v>
      </c>
      <c r="BA64" s="109" t="str">
        <f t="shared" si="1"/>
        <v xml:space="preserve"> </v>
      </c>
    </row>
    <row r="65" spans="2:53" ht="105">
      <c r="B65" s="1096"/>
      <c r="C65" s="941"/>
      <c r="D65" s="801"/>
      <c r="E65" s="801"/>
      <c r="F65" s="907"/>
      <c r="G65" s="907"/>
      <c r="H65" s="907"/>
      <c r="I65" s="907"/>
      <c r="J65" s="907"/>
      <c r="K65" s="907"/>
      <c r="L65" s="907"/>
      <c r="M65" s="907"/>
      <c r="N65" s="907"/>
      <c r="O65" s="907"/>
      <c r="P65" s="907"/>
      <c r="Q65" s="907"/>
      <c r="R65" s="867"/>
      <c r="S65" s="867"/>
      <c r="T65" s="867"/>
      <c r="U65" s="867"/>
      <c r="V65" s="801"/>
      <c r="W65" s="867"/>
      <c r="X65" s="870"/>
      <c r="Y65" s="870"/>
      <c r="Z65" s="870"/>
      <c r="AA65" s="925"/>
      <c r="AB65" s="334" t="s">
        <v>448</v>
      </c>
      <c r="AC65" s="335" t="s">
        <v>449</v>
      </c>
      <c r="AD65" s="335" t="s">
        <v>450</v>
      </c>
      <c r="AE65" s="335" t="s">
        <v>173</v>
      </c>
      <c r="AF65" s="336">
        <v>90878</v>
      </c>
      <c r="AG65" s="337">
        <v>0.28448029225995292</v>
      </c>
      <c r="AH65" s="831"/>
      <c r="AI65" s="803"/>
      <c r="AJ65" s="338">
        <f>+'[1]Consolida. Agenda. Cultura'!T29/'[1]Consolida. Agenda. Cultura'!F29</f>
        <v>6.6088602301987279E-2</v>
      </c>
      <c r="AK65" s="339">
        <f>+'[1]Consolida. Agenda. Cultura'!W29/'[1]Consolida. Agenda. Cultura'!F29</f>
        <v>0.48276810669248882</v>
      </c>
      <c r="AL65" s="340">
        <f>+'[1]Consolida. Agenda. Cultura'!Y29</f>
        <v>0.54885670899447614</v>
      </c>
      <c r="AM65" s="894"/>
      <c r="AN65" s="341"/>
      <c r="AO65" s="338">
        <f>+'[1]Consolida. Agenda. Cultura'!AE29/'[1]Consolida. Agenda. Cultura'!F29</f>
        <v>0.16666299874557097</v>
      </c>
      <c r="AP65" s="339">
        <f>+'[1]Consolida. Agenda. Cultura'!AH29/'[1]Consolida. Agenda. Cultura'!F29</f>
        <v>0</v>
      </c>
      <c r="AQ65" s="342">
        <f>+'[1]Consolida. Agenda. Cultura'!AJ29</f>
        <v>0.16666299874557097</v>
      </c>
      <c r="AR65" s="930"/>
      <c r="AS65" s="341"/>
      <c r="AT65" s="338">
        <f>+'[1]Consolida. Agenda. Cultura'!AP29/'[1]Consolida. Agenda. Cultura'!F29</f>
        <v>0</v>
      </c>
      <c r="AU65" s="339">
        <f>+'[1]Consolida. Agenda. Cultura'!AS29/'[1]Consolida. Agenda. Cultura'!F29</f>
        <v>0</v>
      </c>
      <c r="AV65" s="342">
        <f>+'[1]Consolida. Agenda. Cultura'!AU29</f>
        <v>0</v>
      </c>
      <c r="AW65" s="930"/>
      <c r="AX65" s="343"/>
      <c r="AY65" s="344">
        <f t="shared" si="2"/>
        <v>1</v>
      </c>
      <c r="AZ65" s="826"/>
      <c r="BA65" s="109" t="str">
        <f t="shared" si="1"/>
        <v xml:space="preserve"> </v>
      </c>
    </row>
    <row r="66" spans="2:53" ht="75">
      <c r="B66" s="1096"/>
      <c r="C66" s="941"/>
      <c r="D66" s="801"/>
      <c r="E66" s="801"/>
      <c r="F66" s="907"/>
      <c r="G66" s="907"/>
      <c r="H66" s="907"/>
      <c r="I66" s="907"/>
      <c r="J66" s="907"/>
      <c r="K66" s="907"/>
      <c r="L66" s="907"/>
      <c r="M66" s="907"/>
      <c r="N66" s="907"/>
      <c r="O66" s="907"/>
      <c r="P66" s="907"/>
      <c r="Q66" s="907"/>
      <c r="R66" s="867"/>
      <c r="S66" s="867"/>
      <c r="T66" s="867"/>
      <c r="U66" s="867"/>
      <c r="V66" s="801"/>
      <c r="W66" s="867"/>
      <c r="X66" s="870"/>
      <c r="Y66" s="870"/>
      <c r="Z66" s="870"/>
      <c r="AA66" s="925"/>
      <c r="AB66" s="334" t="s">
        <v>451</v>
      </c>
      <c r="AC66" s="335" t="s">
        <v>452</v>
      </c>
      <c r="AD66" s="335" t="s">
        <v>453</v>
      </c>
      <c r="AE66" s="335" t="s">
        <v>173</v>
      </c>
      <c r="AF66" s="336">
        <v>3000</v>
      </c>
      <c r="AG66" s="337">
        <v>0.414333333333333</v>
      </c>
      <c r="AH66" s="831"/>
      <c r="AI66" s="803"/>
      <c r="AJ66" s="338">
        <f>+'[1]Consolida. Agenda. Cultura'!T30/'[1]Consolida. Agenda. Cultura'!F30</f>
        <v>4.4333333333333336E-2</v>
      </c>
      <c r="AK66" s="339">
        <f>+'[1]Consolida. Agenda. Cultura'!W30/'[1]Consolida. Agenda. Cultura'!F30</f>
        <v>0.14166666666666666</v>
      </c>
      <c r="AL66" s="340">
        <f>+'[1]Consolida. Agenda. Cultura'!Y30</f>
        <v>0.186</v>
      </c>
      <c r="AM66" s="894"/>
      <c r="AN66" s="341"/>
      <c r="AO66" s="338">
        <f>+'[1]Consolida. Agenda. Cultura'!AE30/'[1]Consolida. Agenda. Cultura'!F30</f>
        <v>2.8666666666666667E-2</v>
      </c>
      <c r="AP66" s="339">
        <f>+'[1]Consolida. Agenda. Cultura'!AH30/'[1]Consolida. Agenda. Cultura'!F30</f>
        <v>0.10633333333333334</v>
      </c>
      <c r="AQ66" s="342">
        <f>+'[1]Consolida. Agenda. Cultura'!AJ30</f>
        <v>0.13500000000000001</v>
      </c>
      <c r="AR66" s="930"/>
      <c r="AS66" s="341"/>
      <c r="AT66" s="338">
        <f>+'[1]Consolida. Agenda. Cultura'!AP30/'[1]Consolida. Agenda. Cultura'!F30</f>
        <v>0</v>
      </c>
      <c r="AU66" s="339">
        <f>+'[1]Consolida. Agenda. Cultura'!AS30/'[1]Consolida. Agenda. Cultura'!F30</f>
        <v>0</v>
      </c>
      <c r="AV66" s="342">
        <f>+'[1]Consolida. Agenda. Cultura'!AU30</f>
        <v>0</v>
      </c>
      <c r="AW66" s="930"/>
      <c r="AX66" s="343"/>
      <c r="AY66" s="344">
        <f t="shared" si="2"/>
        <v>0.73533333333333295</v>
      </c>
      <c r="AZ66" s="826"/>
      <c r="BA66" s="109" t="str">
        <f t="shared" si="1"/>
        <v xml:space="preserve"> </v>
      </c>
    </row>
    <row r="67" spans="2:53" ht="90.75" thickBot="1">
      <c r="B67" s="1096"/>
      <c r="C67" s="941"/>
      <c r="D67" s="801"/>
      <c r="E67" s="802"/>
      <c r="F67" s="907"/>
      <c r="G67" s="907"/>
      <c r="H67" s="907"/>
      <c r="I67" s="907"/>
      <c r="J67" s="907"/>
      <c r="K67" s="907"/>
      <c r="L67" s="907"/>
      <c r="M67" s="907"/>
      <c r="N67" s="907"/>
      <c r="O67" s="907"/>
      <c r="P67" s="907"/>
      <c r="Q67" s="907"/>
      <c r="R67" s="867"/>
      <c r="S67" s="867"/>
      <c r="T67" s="867"/>
      <c r="U67" s="867"/>
      <c r="V67" s="802"/>
      <c r="W67" s="905"/>
      <c r="X67" s="934"/>
      <c r="Y67" s="870"/>
      <c r="Z67" s="870"/>
      <c r="AA67" s="925"/>
      <c r="AB67" s="334" t="s">
        <v>454</v>
      </c>
      <c r="AC67" s="335" t="s">
        <v>455</v>
      </c>
      <c r="AD67" s="335" t="s">
        <v>456</v>
      </c>
      <c r="AE67" s="335" t="s">
        <v>173</v>
      </c>
      <c r="AF67" s="345">
        <v>210</v>
      </c>
      <c r="AG67" s="346">
        <v>0.67619047619047601</v>
      </c>
      <c r="AH67" s="854"/>
      <c r="AI67" s="804"/>
      <c r="AJ67" s="347">
        <f>+'[1]Consolida. Agenda. Cultura'!T31/'[1]Consolida. Agenda. Cultura'!F31</f>
        <v>6.1904761904761907E-2</v>
      </c>
      <c r="AK67" s="348">
        <f>+'[1]Consolida. Agenda. Cultura'!W31/'[1]Consolida. Agenda. Cultura'!F31</f>
        <v>7.1428571428571425E-2</v>
      </c>
      <c r="AL67" s="349">
        <f>+'[1]Consolida. Agenda. Cultura'!Y31</f>
        <v>0.13333333333333333</v>
      </c>
      <c r="AM67" s="928"/>
      <c r="AN67" s="341"/>
      <c r="AO67" s="347">
        <f>+'[1]Consolida. Agenda. Cultura'!AE31/'[1]Consolida. Agenda. Cultura'!F31</f>
        <v>4.7619047619047616E-2</v>
      </c>
      <c r="AP67" s="348">
        <f>+'[1]Consolida. Agenda. Cultura'!AH31/'[1]Consolida. Agenda. Cultura'!F31</f>
        <v>0.10952380952380952</v>
      </c>
      <c r="AQ67" s="350">
        <f>+'[1]Consolida. Agenda. Cultura'!AJ31</f>
        <v>0.15714285714285714</v>
      </c>
      <c r="AR67" s="931"/>
      <c r="AS67" s="341"/>
      <c r="AT67" s="347">
        <f>+'[1]Consolida. Agenda. Cultura'!AP31/'[1]Consolida. Agenda. Cultura'!F31</f>
        <v>0</v>
      </c>
      <c r="AU67" s="348">
        <f>+'[1]Consolida. Agenda. Cultura'!AS31/'[1]Consolida. Agenda. Cultura'!F31</f>
        <v>0</v>
      </c>
      <c r="AV67" s="350">
        <f>+'[1]Consolida. Agenda. Cultura'!AU31</f>
        <v>0</v>
      </c>
      <c r="AW67" s="931"/>
      <c r="AX67" s="343"/>
      <c r="AY67" s="344">
        <f t="shared" si="2"/>
        <v>0.96666666666666645</v>
      </c>
      <c r="AZ67" s="896"/>
      <c r="BA67" s="109" t="str">
        <f t="shared" si="1"/>
        <v xml:space="preserve"> </v>
      </c>
    </row>
    <row r="68" spans="2:53" ht="30.75" thickBot="1">
      <c r="B68" s="1096"/>
      <c r="C68" s="941"/>
      <c r="D68" s="801"/>
      <c r="E68" s="866" t="s">
        <v>60</v>
      </c>
      <c r="F68" s="907"/>
      <c r="G68" s="907"/>
      <c r="H68" s="907"/>
      <c r="I68" s="907"/>
      <c r="J68" s="907"/>
      <c r="K68" s="907"/>
      <c r="L68" s="907"/>
      <c r="M68" s="907"/>
      <c r="N68" s="907"/>
      <c r="O68" s="907"/>
      <c r="P68" s="907"/>
      <c r="Q68" s="907"/>
      <c r="R68" s="867"/>
      <c r="S68" s="867"/>
      <c r="T68" s="867"/>
      <c r="U68" s="867"/>
      <c r="V68" s="866" t="s">
        <v>61</v>
      </c>
      <c r="W68" s="919" t="s">
        <v>457</v>
      </c>
      <c r="X68" s="919" t="s">
        <v>167</v>
      </c>
      <c r="Y68" s="919" t="s">
        <v>458</v>
      </c>
      <c r="Z68" s="919"/>
      <c r="AA68" s="913" t="s">
        <v>62</v>
      </c>
      <c r="AB68" s="351" t="s">
        <v>459</v>
      </c>
      <c r="AC68" s="335" t="s">
        <v>460</v>
      </c>
      <c r="AD68" s="335" t="s">
        <v>461</v>
      </c>
      <c r="AE68" s="335" t="s">
        <v>173</v>
      </c>
      <c r="AF68" s="345">
        <v>2</v>
      </c>
      <c r="AG68" s="352">
        <v>0.5</v>
      </c>
      <c r="AH68" s="882"/>
      <c r="AI68" s="885" t="s">
        <v>160</v>
      </c>
      <c r="AJ68" s="328">
        <f>+'[1]Implemen. Espac. Libr. Esparci'!T28/'[1]Implemen. Espac. Libr. Esparci'!F28</f>
        <v>0</v>
      </c>
      <c r="AK68" s="329">
        <f>+'[1]Implemen. Espac. Libr. Esparci'!W28/'[1]Implemen. Espac. Libr. Esparci'!F28</f>
        <v>0</v>
      </c>
      <c r="AL68" s="330">
        <f>+'[1]Implemen. Espac. Libr. Esparci'!Y28</f>
        <v>0</v>
      </c>
      <c r="AM68" s="893">
        <f>AVERAGE(AL68:AL71)</f>
        <v>9.9140464372028905E-2</v>
      </c>
      <c r="AN68" s="331">
        <f>+AM68</f>
        <v>9.9140464372028905E-2</v>
      </c>
      <c r="AO68" s="328">
        <f>+'[1]Implemen. Espac. Libr. Esparci'!AE28/'[1]Implemen. Espac. Libr. Esparci'!F28</f>
        <v>0</v>
      </c>
      <c r="AP68" s="329">
        <f>+'[1]Implemen. Espac. Libr. Esparci'!AH28/'[1]Implemen. Espac. Libr. Esparci'!F28</f>
        <v>0</v>
      </c>
      <c r="AQ68" s="330">
        <f>+'[1]Implemen. Espac. Libr. Esparci'!AJ28</f>
        <v>0</v>
      </c>
      <c r="AR68" s="911">
        <f>AVERAGE(AQ68:AQ71)</f>
        <v>6.8395404113332475E-2</v>
      </c>
      <c r="AS68" s="353">
        <f>+AR68</f>
        <v>6.8395404113332475E-2</v>
      </c>
      <c r="AT68" s="328">
        <f>+'[1]Implemen. Espac. Libr. Esparci'!AP28/'[1]Implemen. Espac. Libr. Esparci'!F28</f>
        <v>0</v>
      </c>
      <c r="AU68" s="329">
        <f>+'[1]Implemen. Espac. Libr. Esparci'!AS28/'[1]Implemen. Espac. Libr. Esparci'!F28</f>
        <v>0</v>
      </c>
      <c r="AV68" s="330">
        <f>+'[1]Implemen. Espac. Libr. Esparci'!AU28</f>
        <v>0</v>
      </c>
      <c r="AW68" s="911">
        <f>AVERAGE(AV68:AV71)</f>
        <v>0</v>
      </c>
      <c r="AX68" s="354">
        <f>+AW68</f>
        <v>0</v>
      </c>
      <c r="AY68" s="344">
        <f t="shared" si="2"/>
        <v>0.5</v>
      </c>
      <c r="AZ68" s="863" t="s">
        <v>462</v>
      </c>
      <c r="BA68" s="109" t="str">
        <f t="shared" si="1"/>
        <v xml:space="preserve"> </v>
      </c>
    </row>
    <row r="69" spans="2:53" ht="60">
      <c r="B69" s="1096"/>
      <c r="C69" s="941"/>
      <c r="D69" s="801"/>
      <c r="E69" s="801"/>
      <c r="F69" s="907"/>
      <c r="G69" s="907"/>
      <c r="H69" s="907"/>
      <c r="I69" s="907"/>
      <c r="J69" s="907"/>
      <c r="K69" s="907"/>
      <c r="L69" s="907"/>
      <c r="M69" s="907"/>
      <c r="N69" s="907"/>
      <c r="O69" s="907"/>
      <c r="P69" s="907"/>
      <c r="Q69" s="907"/>
      <c r="R69" s="867"/>
      <c r="S69" s="867"/>
      <c r="T69" s="867"/>
      <c r="U69" s="867"/>
      <c r="V69" s="801"/>
      <c r="W69" s="920"/>
      <c r="X69" s="920"/>
      <c r="Y69" s="920"/>
      <c r="Z69" s="920"/>
      <c r="AA69" s="913"/>
      <c r="AB69" s="351" t="s">
        <v>463</v>
      </c>
      <c r="AC69" s="335" t="s">
        <v>464</v>
      </c>
      <c r="AD69" s="335" t="s">
        <v>465</v>
      </c>
      <c r="AE69" s="335" t="s">
        <v>173</v>
      </c>
      <c r="AF69" s="345">
        <v>5</v>
      </c>
      <c r="AG69" s="352">
        <v>0.4</v>
      </c>
      <c r="AH69" s="883"/>
      <c r="AI69" s="886"/>
      <c r="AJ69" s="338">
        <f>+'[1]Implemen. Espac. Libr. Esparci'!T29/'[1]Implemen. Espac. Libr. Esparci'!F29</f>
        <v>0</v>
      </c>
      <c r="AK69" s="339">
        <f>+'[1]Implemen. Espac. Libr. Esparci'!W29/'[1]Implemen. Espac. Libr. Esparci'!F29</f>
        <v>0</v>
      </c>
      <c r="AL69" s="340">
        <f>+'[1]Implemen. Espac. Libr. Esparci'!Y29</f>
        <v>0</v>
      </c>
      <c r="AM69" s="894"/>
      <c r="AN69" s="341"/>
      <c r="AO69" s="338">
        <f>+'[1]Implemen. Espac. Libr. Esparci'!AE29/'[1]Implemen. Espac. Libr. Esparci'!F29</f>
        <v>0</v>
      </c>
      <c r="AP69" s="339">
        <f>+'[1]Implemen. Espac. Libr. Esparci'!AH29/'[1]Implemen. Espac. Libr. Esparci'!F29</f>
        <v>0</v>
      </c>
      <c r="AQ69" s="340">
        <f>+'[1]Implemen. Espac. Libr. Esparci'!AJ29</f>
        <v>0</v>
      </c>
      <c r="AR69" s="861"/>
      <c r="AS69" s="341"/>
      <c r="AT69" s="338">
        <f>+'[1]Implemen. Espac. Libr. Esparci'!AP29/'[1]Implemen. Espac. Libr. Esparci'!F29</f>
        <v>0</v>
      </c>
      <c r="AU69" s="339">
        <f>+'[1]Implemen. Espac. Libr. Esparci'!AS29/'[1]Implemen. Espac. Libr. Esparci'!F29</f>
        <v>0</v>
      </c>
      <c r="AV69" s="340">
        <f>+'[1]Implemen. Espac. Libr. Esparci'!AU29</f>
        <v>0</v>
      </c>
      <c r="AW69" s="861"/>
      <c r="AX69" s="343"/>
      <c r="AY69" s="344">
        <f t="shared" si="2"/>
        <v>0.4</v>
      </c>
      <c r="AZ69" s="864"/>
      <c r="BA69" s="109" t="str">
        <f t="shared" si="1"/>
        <v xml:space="preserve"> </v>
      </c>
    </row>
    <row r="70" spans="2:53" ht="90">
      <c r="B70" s="1096"/>
      <c r="C70" s="941"/>
      <c r="D70" s="801"/>
      <c r="E70" s="801"/>
      <c r="F70" s="907"/>
      <c r="G70" s="907"/>
      <c r="H70" s="907"/>
      <c r="I70" s="907"/>
      <c r="J70" s="907"/>
      <c r="K70" s="907"/>
      <c r="L70" s="907"/>
      <c r="M70" s="907"/>
      <c r="N70" s="907"/>
      <c r="O70" s="907"/>
      <c r="P70" s="907"/>
      <c r="Q70" s="907"/>
      <c r="R70" s="867"/>
      <c r="S70" s="867"/>
      <c r="T70" s="867"/>
      <c r="U70" s="867"/>
      <c r="V70" s="801"/>
      <c r="W70" s="920"/>
      <c r="X70" s="920"/>
      <c r="Y70" s="920"/>
      <c r="Z70" s="920"/>
      <c r="AA70" s="913"/>
      <c r="AB70" s="351" t="s">
        <v>466</v>
      </c>
      <c r="AC70" s="334" t="s">
        <v>467</v>
      </c>
      <c r="AD70" s="334" t="s">
        <v>468</v>
      </c>
      <c r="AE70" s="335" t="s">
        <v>177</v>
      </c>
      <c r="AF70" s="345">
        <v>15212</v>
      </c>
      <c r="AG70" s="355">
        <v>0.50769129634499077</v>
      </c>
      <c r="AH70" s="883"/>
      <c r="AI70" s="886"/>
      <c r="AJ70" s="338">
        <f>+'[1]Implemen. Espac. Libr. Esparci'!T30/'[1]Implemen. Espac. Libr. Esparci'!F30</f>
        <v>0.13094925059163817</v>
      </c>
      <c r="AK70" s="339">
        <f>+'[1]Implemen. Espac. Libr. Esparci'!W30/'[1]Implemen. Espac. Libr. Esparci'!F30</f>
        <v>2.8069944780436496E-2</v>
      </c>
      <c r="AL70" s="340">
        <f>+'[1]Implemen. Espac. Libr. Esparci'!Y30</f>
        <v>0.15901919537207468</v>
      </c>
      <c r="AM70" s="894"/>
      <c r="AN70" s="341"/>
      <c r="AO70" s="338">
        <f>+'[1]Implemen. Espac. Libr. Esparci'!AE30/'[1]Implemen. Espac. Libr. Esparci'!F30</f>
        <v>5.7388903497239019E-2</v>
      </c>
      <c r="AP70" s="339">
        <f>+'[1]Implemen. Espac. Libr. Esparci'!AH30/'[1]Implemen. Espac. Libr. Esparci'!F30</f>
        <v>7.9673941625032871E-2</v>
      </c>
      <c r="AQ70" s="340">
        <f>+'[1]Implemen. Espac. Libr. Esparci'!AJ30</f>
        <v>0.1370628451222719</v>
      </c>
      <c r="AR70" s="861"/>
      <c r="AS70" s="341"/>
      <c r="AT70" s="338">
        <f>+'[1]Implemen. Espac. Libr. Esparci'!AP30/'[1]Implemen. Espac. Libr. Esparci'!F30</f>
        <v>0</v>
      </c>
      <c r="AU70" s="339">
        <f>+'[1]Implemen. Espac. Libr. Esparci'!AS30/'[1]Implemen. Espac. Libr. Esparci'!F30</f>
        <v>0</v>
      </c>
      <c r="AV70" s="340">
        <f>+'[1]Implemen. Espac. Libr. Esparci'!AU30</f>
        <v>0</v>
      </c>
      <c r="AW70" s="861"/>
      <c r="AX70" s="343"/>
      <c r="AY70" s="344">
        <f t="shared" si="2"/>
        <v>0.80377333683933738</v>
      </c>
      <c r="AZ70" s="864"/>
      <c r="BA70" s="109" t="str">
        <f t="shared" si="1"/>
        <v xml:space="preserve"> </v>
      </c>
    </row>
    <row r="71" spans="2:53" ht="150.75" thickBot="1">
      <c r="B71" s="1096"/>
      <c r="C71" s="941"/>
      <c r="D71" s="801"/>
      <c r="E71" s="801"/>
      <c r="F71" s="907"/>
      <c r="G71" s="907"/>
      <c r="H71" s="907"/>
      <c r="I71" s="907"/>
      <c r="J71" s="907"/>
      <c r="K71" s="907"/>
      <c r="L71" s="907"/>
      <c r="M71" s="907"/>
      <c r="N71" s="907"/>
      <c r="O71" s="907"/>
      <c r="P71" s="907"/>
      <c r="Q71" s="907"/>
      <c r="R71" s="867"/>
      <c r="S71" s="867"/>
      <c r="T71" s="867"/>
      <c r="U71" s="867"/>
      <c r="V71" s="801"/>
      <c r="W71" s="920"/>
      <c r="X71" s="920"/>
      <c r="Y71" s="920"/>
      <c r="Z71" s="920"/>
      <c r="AA71" s="913"/>
      <c r="AB71" s="351" t="s">
        <v>469</v>
      </c>
      <c r="AC71" s="335" t="s">
        <v>470</v>
      </c>
      <c r="AD71" s="335" t="s">
        <v>471</v>
      </c>
      <c r="AE71" s="335" t="s">
        <v>173</v>
      </c>
      <c r="AF71" s="356">
        <v>1465</v>
      </c>
      <c r="AG71" s="355">
        <v>0.28941979522184302</v>
      </c>
      <c r="AH71" s="922"/>
      <c r="AI71" s="923"/>
      <c r="AJ71" s="347">
        <f>+'[1]Implemen. Espac. Libr. Esparci'!T31/'[1]Implemen. Espac. Libr. Esparci'!F31</f>
        <v>0.178839590443686</v>
      </c>
      <c r="AK71" s="348">
        <f>+'[1]Implemen. Espac. Libr. Esparci'!W31/'[1]Implemen. Espac. Libr. Esparci'!F31</f>
        <v>5.8703071672354952E-2</v>
      </c>
      <c r="AL71" s="349">
        <f>+'[1]Implemen. Espac. Libr. Esparci'!Y31</f>
        <v>0.23754266211604094</v>
      </c>
      <c r="AM71" s="895"/>
      <c r="AN71" s="341"/>
      <c r="AO71" s="347">
        <f>+'[1]Implemen. Espac. Libr. Esparci'!AE31/'[1]Implemen. Espac. Libr. Esparci'!F31</f>
        <v>1.0238907849829351E-2</v>
      </c>
      <c r="AP71" s="348">
        <f>+'[1]Implemen. Espac. Libr. Esparci'!AH31/'[1]Implemen. Espac. Libr. Esparci'!F31</f>
        <v>0.12627986348122866</v>
      </c>
      <c r="AQ71" s="349">
        <f>+'[1]Implemen. Espac. Libr. Esparci'!AJ31</f>
        <v>0.13651877133105803</v>
      </c>
      <c r="AR71" s="862"/>
      <c r="AS71" s="341"/>
      <c r="AT71" s="347">
        <f>+'[1]Implemen. Espac. Libr. Esparci'!AP31/'[1]Implemen. Espac. Libr. Esparci'!F31</f>
        <v>0</v>
      </c>
      <c r="AU71" s="348">
        <f>+'[1]Implemen. Espac. Libr. Esparci'!AS31/'[1]Implemen. Espac. Libr. Esparci'!F31</f>
        <v>0</v>
      </c>
      <c r="AV71" s="349">
        <f>+'[1]Implemen. Espac. Libr. Esparci'!AU31</f>
        <v>0</v>
      </c>
      <c r="AW71" s="862"/>
      <c r="AX71" s="343"/>
      <c r="AY71" s="344">
        <f t="shared" si="2"/>
        <v>0.66348122866894199</v>
      </c>
      <c r="AZ71" s="912"/>
      <c r="BA71" s="109" t="str">
        <f t="shared" si="1"/>
        <v xml:space="preserve"> </v>
      </c>
    </row>
    <row r="72" spans="2:53" ht="75.75" thickBot="1">
      <c r="B72" s="1096"/>
      <c r="C72" s="941"/>
      <c r="D72" s="801"/>
      <c r="E72" s="801"/>
      <c r="F72" s="907"/>
      <c r="G72" s="907"/>
      <c r="H72" s="907"/>
      <c r="I72" s="907"/>
      <c r="J72" s="907"/>
      <c r="K72" s="907"/>
      <c r="L72" s="907"/>
      <c r="M72" s="907"/>
      <c r="N72" s="907"/>
      <c r="O72" s="907"/>
      <c r="P72" s="907"/>
      <c r="Q72" s="907"/>
      <c r="R72" s="867"/>
      <c r="S72" s="867"/>
      <c r="T72" s="867"/>
      <c r="U72" s="867"/>
      <c r="V72" s="801"/>
      <c r="W72" s="920"/>
      <c r="X72" s="920"/>
      <c r="Y72" s="920"/>
      <c r="Z72" s="920"/>
      <c r="AA72" s="913" t="s">
        <v>63</v>
      </c>
      <c r="AB72" s="334" t="s">
        <v>472</v>
      </c>
      <c r="AC72" s="335" t="s">
        <v>473</v>
      </c>
      <c r="AD72" s="335" t="s">
        <v>474</v>
      </c>
      <c r="AE72" s="335" t="s">
        <v>173</v>
      </c>
      <c r="AF72" s="357">
        <v>111519</v>
      </c>
      <c r="AG72" s="358">
        <v>0.66510639442606201</v>
      </c>
      <c r="AH72" s="914" t="s">
        <v>160</v>
      </c>
      <c r="AI72" s="914"/>
      <c r="AJ72" s="328">
        <f>+'[1]Deporte. Recreacion'!T28/'[1]Deporte. Recreacion'!F28</f>
        <v>0.1253329029134049</v>
      </c>
      <c r="AK72" s="329">
        <f>+'[1]Deporte. Recreacion'!W28/'[1]Deporte. Recreacion'!F28</f>
        <v>4.81532294945256E-2</v>
      </c>
      <c r="AL72" s="330">
        <f>+'[1]Deporte. Recreacion'!Y28</f>
        <v>0.17348613240793048</v>
      </c>
      <c r="AM72" s="917">
        <f>AVERAGE(AL72:AL74)</f>
        <v>0.24980766684440492</v>
      </c>
      <c r="AN72" s="331">
        <f>+AM72</f>
        <v>0.24980766684440492</v>
      </c>
      <c r="AO72" s="328">
        <f>+'[1]Deporte. Recreacion'!AE28/'[1]Deporte. Recreacion'!F28</f>
        <v>3.5330302459670553E-2</v>
      </c>
      <c r="AP72" s="329">
        <f>+'[1]Deporte. Recreacion'!AH28/'[1]Deporte. Recreacion'!F28</f>
        <v>8.007604085402488E-2</v>
      </c>
      <c r="AQ72" s="330">
        <f>+'[1]Deporte. Recreacion'!AJ28</f>
        <v>0.11540634331369543</v>
      </c>
      <c r="AR72" s="893">
        <f>AVERAGE(AQ72:AQ74)</f>
        <v>0.14170037209738748</v>
      </c>
      <c r="AS72" s="331">
        <f>+AR72</f>
        <v>0.14170037209738748</v>
      </c>
      <c r="AT72" s="328">
        <f>+'[1]Deporte. Recreacion'!AP28/'[1]Deporte. Recreacion'!F28</f>
        <v>0</v>
      </c>
      <c r="AU72" s="329">
        <f>+'[1]Deporte. Recreacion'!AS28/'[1]Deporte. Recreacion'!F28</f>
        <v>0</v>
      </c>
      <c r="AV72" s="330">
        <f>+'[1]Deporte. Recreacion'!AU28</f>
        <v>0</v>
      </c>
      <c r="AW72" s="893">
        <f>AVERAGE(AV72:AV74)</f>
        <v>0</v>
      </c>
      <c r="AX72" s="359">
        <f>+AW72</f>
        <v>0</v>
      </c>
      <c r="AY72" s="344">
        <f t="shared" si="2"/>
        <v>0.95399887014768781</v>
      </c>
      <c r="AZ72" s="864" t="s">
        <v>462</v>
      </c>
      <c r="BA72" s="109" t="str">
        <f t="shared" si="1"/>
        <v xml:space="preserve"> </v>
      </c>
    </row>
    <row r="73" spans="2:53" ht="75">
      <c r="B73" s="1096"/>
      <c r="C73" s="941"/>
      <c r="D73" s="801"/>
      <c r="E73" s="801"/>
      <c r="F73" s="907"/>
      <c r="G73" s="907"/>
      <c r="H73" s="907"/>
      <c r="I73" s="907"/>
      <c r="J73" s="907"/>
      <c r="K73" s="907"/>
      <c r="L73" s="907"/>
      <c r="M73" s="907"/>
      <c r="N73" s="907"/>
      <c r="O73" s="907"/>
      <c r="P73" s="907"/>
      <c r="Q73" s="907"/>
      <c r="R73" s="867"/>
      <c r="S73" s="867"/>
      <c r="T73" s="867"/>
      <c r="U73" s="867"/>
      <c r="V73" s="801"/>
      <c r="W73" s="920"/>
      <c r="X73" s="920"/>
      <c r="Y73" s="920"/>
      <c r="Z73" s="920"/>
      <c r="AA73" s="913"/>
      <c r="AB73" s="334" t="s">
        <v>475</v>
      </c>
      <c r="AC73" s="335" t="s">
        <v>476</v>
      </c>
      <c r="AD73" s="335" t="s">
        <v>477</v>
      </c>
      <c r="AE73" s="335" t="s">
        <v>173</v>
      </c>
      <c r="AF73" s="360">
        <v>17082</v>
      </c>
      <c r="AG73" s="355">
        <v>0.63165905631659058</v>
      </c>
      <c r="AH73" s="915"/>
      <c r="AI73" s="915"/>
      <c r="AJ73" s="338">
        <f>+'[1]Deporte. Recreacion'!T29/'[1]Deporte. Recreacion'!F29</f>
        <v>5.9126565975881042E-2</v>
      </c>
      <c r="AK73" s="339">
        <f>+'[1]Deporte. Recreacion'!W29/'[1]Deporte. Recreacion'!F29</f>
        <v>1.650860554970144E-2</v>
      </c>
      <c r="AL73" s="340">
        <f>+'[1]Deporte. Recreacion'!Y29</f>
        <v>7.5635171525582481E-2</v>
      </c>
      <c r="AM73" s="894"/>
      <c r="AN73" s="341"/>
      <c r="AO73" s="338">
        <f>+'[1]Deporte. Recreacion'!AE29/'[1]Deporte. Recreacion'!F29</f>
        <v>8.4591968153611988E-2</v>
      </c>
      <c r="AP73" s="339">
        <f>+'[1]Deporte. Recreacion'!AH29/'[1]Deporte. Recreacion'!F29</f>
        <v>5.7838660578386603E-2</v>
      </c>
      <c r="AQ73" s="340">
        <f>+'[1]Deporte. Recreacion'!AJ29</f>
        <v>0.1424306287319986</v>
      </c>
      <c r="AR73" s="894"/>
      <c r="AS73" s="341"/>
      <c r="AT73" s="338">
        <f>+'[1]Deporte. Recreacion'!AP29/'[1]Deporte. Recreacion'!F29</f>
        <v>0</v>
      </c>
      <c r="AU73" s="339">
        <f>+'[1]Deporte. Recreacion'!AS29/'[1]Deporte. Recreacion'!F29</f>
        <v>0</v>
      </c>
      <c r="AV73" s="340">
        <f>+'[1]Deporte. Recreacion'!AU29</f>
        <v>0</v>
      </c>
      <c r="AW73" s="894"/>
      <c r="AX73" s="343"/>
      <c r="AY73" s="344">
        <f t="shared" si="2"/>
        <v>0.84972485657417174</v>
      </c>
      <c r="AZ73" s="864"/>
      <c r="BA73" s="109" t="str">
        <f t="shared" ref="BA73:BA125" si="3">IF(AY73&gt;100%,"malo"," ")</f>
        <v xml:space="preserve"> </v>
      </c>
    </row>
    <row r="74" spans="2:53" ht="75.75" thickBot="1">
      <c r="B74" s="1096"/>
      <c r="C74" s="941"/>
      <c r="D74" s="801"/>
      <c r="E74" s="801"/>
      <c r="F74" s="907"/>
      <c r="G74" s="907"/>
      <c r="H74" s="907"/>
      <c r="I74" s="907"/>
      <c r="J74" s="907"/>
      <c r="K74" s="907"/>
      <c r="L74" s="907"/>
      <c r="M74" s="907"/>
      <c r="N74" s="907"/>
      <c r="O74" s="907"/>
      <c r="P74" s="907"/>
      <c r="Q74" s="907"/>
      <c r="R74" s="867"/>
      <c r="S74" s="867"/>
      <c r="T74" s="867"/>
      <c r="U74" s="867"/>
      <c r="V74" s="801"/>
      <c r="W74" s="920"/>
      <c r="X74" s="920"/>
      <c r="Y74" s="920"/>
      <c r="Z74" s="920"/>
      <c r="AA74" s="913"/>
      <c r="AB74" s="361" t="s">
        <v>478</v>
      </c>
      <c r="AC74" s="361" t="s">
        <v>479</v>
      </c>
      <c r="AD74" s="361" t="s">
        <v>480</v>
      </c>
      <c r="AE74" s="335" t="s">
        <v>177</v>
      </c>
      <c r="AF74" s="357">
        <v>56348</v>
      </c>
      <c r="AG74" s="362">
        <v>0</v>
      </c>
      <c r="AH74" s="916"/>
      <c r="AI74" s="916"/>
      <c r="AJ74" s="347">
        <f>+IF(('[1]Deporte. Recreacion'!T30/'[1]Deporte. Recreacion'!F30)&gt;=1,1,('[1]Deporte. Recreacion'!T30/'[1]Deporte. Recreacion'!F30))</f>
        <v>0.15099027472137433</v>
      </c>
      <c r="AK74" s="348">
        <f>+'[1]Deporte. Recreacion'!W30/'[1]Deporte. Recreacion'!F30</f>
        <v>0.34931142187832753</v>
      </c>
      <c r="AL74" s="349">
        <f>+'[1]Deporte. Recreacion'!Y30</f>
        <v>0.50030169659970181</v>
      </c>
      <c r="AM74" s="895"/>
      <c r="AN74" s="341"/>
      <c r="AO74" s="347">
        <f>+'[1]Deporte. Recreacion'!AE30/'[1]Deporte. Recreacion'!F30</f>
        <v>3.3186625967203806E-3</v>
      </c>
      <c r="AP74" s="348">
        <f>+'[1]Deporte. Recreacion'!AH30/'[1]Deporte. Recreacion'!F30</f>
        <v>0.16394548164974798</v>
      </c>
      <c r="AQ74" s="349">
        <f>+'[1]Deporte. Recreacion'!AJ30</f>
        <v>0.16726414424646838</v>
      </c>
      <c r="AR74" s="895"/>
      <c r="AS74" s="341"/>
      <c r="AT74" s="347">
        <f>+'[1]Deporte. Recreacion'!AP30/'[1]Deporte. Recreacion'!F30</f>
        <v>0</v>
      </c>
      <c r="AU74" s="348">
        <f>+'[1]Deporte. Recreacion'!AS30/'[1]Deporte. Recreacion'!F30</f>
        <v>0</v>
      </c>
      <c r="AV74" s="349">
        <f>+'[1]Deporte. Recreacion'!AU30</f>
        <v>0</v>
      </c>
      <c r="AW74" s="895"/>
      <c r="AX74" s="343"/>
      <c r="AY74" s="344">
        <f t="shared" si="2"/>
        <v>0.66756584084617021</v>
      </c>
      <c r="AZ74" s="912"/>
      <c r="BA74" s="109" t="str">
        <f t="shared" si="3"/>
        <v xml:space="preserve"> </v>
      </c>
    </row>
    <row r="75" spans="2:53" ht="105.75" thickBot="1">
      <c r="B75" s="1096"/>
      <c r="C75" s="941"/>
      <c r="D75" s="801"/>
      <c r="E75" s="801"/>
      <c r="F75" s="907"/>
      <c r="G75" s="907"/>
      <c r="H75" s="907"/>
      <c r="I75" s="907"/>
      <c r="J75" s="907"/>
      <c r="K75" s="907"/>
      <c r="L75" s="907"/>
      <c r="M75" s="907"/>
      <c r="N75" s="907"/>
      <c r="O75" s="907"/>
      <c r="P75" s="907"/>
      <c r="Q75" s="907"/>
      <c r="R75" s="867"/>
      <c r="S75" s="867"/>
      <c r="T75" s="867"/>
      <c r="U75" s="867"/>
      <c r="V75" s="802"/>
      <c r="W75" s="920"/>
      <c r="X75" s="920"/>
      <c r="Y75" s="920"/>
      <c r="Z75" s="920"/>
      <c r="AA75" s="363" t="s">
        <v>64</v>
      </c>
      <c r="AB75" s="364" t="s">
        <v>481</v>
      </c>
      <c r="AC75" s="335" t="s">
        <v>482</v>
      </c>
      <c r="AD75" s="335" t="s">
        <v>483</v>
      </c>
      <c r="AE75" s="335" t="s">
        <v>173</v>
      </c>
      <c r="AF75" s="357">
        <v>146500</v>
      </c>
      <c r="AG75" s="362">
        <v>0.4</v>
      </c>
      <c r="AH75" s="365" t="s">
        <v>160</v>
      </c>
      <c r="AI75" s="366"/>
      <c r="AJ75" s="367">
        <f>+'[1]Atenc. Salu. Promo. Prevenci'!T28/'[1]Atenc. Salu. Promo. Prevenci'!F28</f>
        <v>5.417064846416382E-2</v>
      </c>
      <c r="AK75" s="368">
        <f>+'[1]Atenc. Salu. Promo. Prevenci'!W28/'[1]Atenc. Salu. Promo. Prevenci'!F28</f>
        <v>0.15253242320819113</v>
      </c>
      <c r="AL75" s="369">
        <f>+'[1]Atenc. Salu. Promo. Prevenci'!Y28</f>
        <v>0.20670307167235494</v>
      </c>
      <c r="AM75" s="370">
        <f>AVERAGE(AL75)</f>
        <v>0.20670307167235494</v>
      </c>
      <c r="AN75" s="371">
        <f>+AM75</f>
        <v>0.20670307167235494</v>
      </c>
      <c r="AO75" s="367">
        <f>+'[1]Atenc. Salu. Promo. Prevenci'!AE28/'[1]Atenc. Salu. Promo. Prevenci'!F28</f>
        <v>5.6559726962457341E-2</v>
      </c>
      <c r="AP75" s="368">
        <f>+'[1]Atenc. Salu. Promo. Prevenci'!AH28/'[1]Atenc. Salu. Promo. Prevenci'!F28</f>
        <v>4.8744027303754267E-2</v>
      </c>
      <c r="AQ75" s="369">
        <f>+'[1]Atenc. Salu. Promo. Prevenci'!AJ28</f>
        <v>0.10530375426621161</v>
      </c>
      <c r="AR75" s="370">
        <f>AVERAGE(AQ75)</f>
        <v>0.10530375426621161</v>
      </c>
      <c r="AS75" s="371">
        <f>+AR75</f>
        <v>0.10530375426621161</v>
      </c>
      <c r="AT75" s="367">
        <f>+'[1]Atenc. Salu. Promo. Prevenci'!AP28/'[1]Atenc. Salu. Promo. Prevenci'!F28</f>
        <v>0</v>
      </c>
      <c r="AU75" s="368">
        <f>+'[1]Atenc. Salu. Promo. Prevenci'!AS28/'[1]Atenc. Salu. Promo. Prevenci'!F28</f>
        <v>0</v>
      </c>
      <c r="AV75" s="369">
        <f>+'[1]Atenc. Salu. Promo. Prevenci'!AU28</f>
        <v>0</v>
      </c>
      <c r="AW75" s="370">
        <f>AVERAGE(AV75)</f>
        <v>0</v>
      </c>
      <c r="AX75" s="372">
        <f>+AW75</f>
        <v>0</v>
      </c>
      <c r="AY75" s="344">
        <f t="shared" si="2"/>
        <v>0.71200682593856657</v>
      </c>
      <c r="AZ75" s="373" t="s">
        <v>462</v>
      </c>
      <c r="BA75" s="109" t="str">
        <f t="shared" si="3"/>
        <v xml:space="preserve"> </v>
      </c>
    </row>
    <row r="76" spans="2:53" ht="30.75" thickBot="1">
      <c r="B76" s="1096"/>
      <c r="C76" s="941"/>
      <c r="D76" s="801"/>
      <c r="E76" s="801"/>
      <c r="F76" s="907"/>
      <c r="G76" s="907"/>
      <c r="H76" s="907"/>
      <c r="I76" s="907"/>
      <c r="J76" s="907"/>
      <c r="K76" s="907"/>
      <c r="L76" s="907"/>
      <c r="M76" s="907"/>
      <c r="N76" s="907"/>
      <c r="O76" s="907"/>
      <c r="P76" s="907"/>
      <c r="Q76" s="907"/>
      <c r="R76" s="867"/>
      <c r="S76" s="867"/>
      <c r="T76" s="867"/>
      <c r="U76" s="867"/>
      <c r="V76" s="866" t="s">
        <v>65</v>
      </c>
      <c r="W76" s="920"/>
      <c r="X76" s="920"/>
      <c r="Y76" s="920"/>
      <c r="Z76" s="920"/>
      <c r="AA76" s="901" t="s">
        <v>66</v>
      </c>
      <c r="AB76" s="909" t="s">
        <v>484</v>
      </c>
      <c r="AC76" s="335" t="s">
        <v>485</v>
      </c>
      <c r="AD76" s="335" t="s">
        <v>486</v>
      </c>
      <c r="AE76" s="335" t="s">
        <v>173</v>
      </c>
      <c r="AF76" s="345">
        <v>5</v>
      </c>
      <c r="AG76" s="374">
        <v>0.4</v>
      </c>
      <c r="AH76" s="892"/>
      <c r="AI76" s="858" t="s">
        <v>160</v>
      </c>
      <c r="AJ76" s="328">
        <f>+'[1]Fortalecim. Transpo. Universicl'!T28/'[1]Fortalecim. Transpo. Universicl'!F28</f>
        <v>0</v>
      </c>
      <c r="AK76" s="329">
        <f>+'[1]Fortalecim. Transpo. Universicl'!W28/'[1]Fortalecim. Transpo. Universicl'!F28</f>
        <v>0</v>
      </c>
      <c r="AL76" s="330">
        <f>+'[1]Fortalecim. Transpo. Universicl'!Y28</f>
        <v>0</v>
      </c>
      <c r="AM76" s="893">
        <f>AVERAGE(AL76:AL78)</f>
        <v>0.16666666666666666</v>
      </c>
      <c r="AN76" s="375">
        <f>+AM76</f>
        <v>0.16666666666666666</v>
      </c>
      <c r="AO76" s="328">
        <f>+'[1]Fortalecim. Transpo. Universicl'!AE28/'[1]Fortalecim. Transpo. Universicl'!F28</f>
        <v>0</v>
      </c>
      <c r="AP76" s="329">
        <f>+'[1]Fortalecim. Transpo. Universicl'!AH28/'[1]Fortalecim. Transpo. Universicl'!F28</f>
        <v>0</v>
      </c>
      <c r="AQ76" s="330">
        <f>+'[1]Fortalecim. Transpo. Universicl'!AJ28</f>
        <v>0</v>
      </c>
      <c r="AR76" s="893">
        <f>AVERAGE(AQ76:AQ78)</f>
        <v>0</v>
      </c>
      <c r="AS76" s="375">
        <f>+AR76</f>
        <v>0</v>
      </c>
      <c r="AT76" s="328">
        <f>+'[1]Fortalecim. Transpo. Universicl'!AP28/'[1]Fortalecim. Transpo. Universicl'!F28</f>
        <v>0</v>
      </c>
      <c r="AU76" s="329">
        <f>+'[1]Fortalecim. Transpo. Universicl'!AS28/'[1]Fortalecim. Transpo. Universicl'!F28</f>
        <v>0</v>
      </c>
      <c r="AV76" s="330">
        <f>+'[1]Fortalecim. Transpo. Universicl'!AU28</f>
        <v>0</v>
      </c>
      <c r="AW76" s="893">
        <f>AVERAGE(AV76:AV78)</f>
        <v>0</v>
      </c>
      <c r="AX76" s="376">
        <f>+AW76</f>
        <v>0</v>
      </c>
      <c r="AY76" s="344">
        <f t="shared" si="2"/>
        <v>0.4</v>
      </c>
      <c r="AZ76" s="863" t="s">
        <v>447</v>
      </c>
      <c r="BA76" s="109" t="str">
        <f t="shared" si="3"/>
        <v xml:space="preserve"> </v>
      </c>
    </row>
    <row r="77" spans="2:53" ht="30">
      <c r="B77" s="1096"/>
      <c r="C77" s="941"/>
      <c r="D77" s="801"/>
      <c r="E77" s="801"/>
      <c r="F77" s="907"/>
      <c r="G77" s="907"/>
      <c r="H77" s="907"/>
      <c r="I77" s="907"/>
      <c r="J77" s="907"/>
      <c r="K77" s="907"/>
      <c r="L77" s="907"/>
      <c r="M77" s="907"/>
      <c r="N77" s="907"/>
      <c r="O77" s="907"/>
      <c r="P77" s="907"/>
      <c r="Q77" s="907"/>
      <c r="R77" s="867"/>
      <c r="S77" s="867"/>
      <c r="T77" s="867"/>
      <c r="U77" s="867"/>
      <c r="V77" s="801"/>
      <c r="W77" s="920"/>
      <c r="X77" s="920"/>
      <c r="Y77" s="920"/>
      <c r="Z77" s="920"/>
      <c r="AA77" s="902"/>
      <c r="AB77" s="803"/>
      <c r="AC77" s="335" t="s">
        <v>487</v>
      </c>
      <c r="AD77" s="335" t="s">
        <v>488</v>
      </c>
      <c r="AE77" s="335" t="s">
        <v>173</v>
      </c>
      <c r="AF77" s="345">
        <v>120</v>
      </c>
      <c r="AG77" s="352">
        <v>0.4</v>
      </c>
      <c r="AH77" s="831"/>
      <c r="AI77" s="803"/>
      <c r="AJ77" s="338">
        <f>+'[1]Fortalecim. Transpo. Universicl'!T29/'[1]Fortalecim. Transpo. Universicl'!F29</f>
        <v>0</v>
      </c>
      <c r="AK77" s="339">
        <f>+'[1]Fortalecim. Transpo. Universicl'!W29/'[1]Fortalecim. Transpo. Universicl'!F29</f>
        <v>0</v>
      </c>
      <c r="AL77" s="340">
        <f>+'[1]Fortalecim. Transpo. Universicl'!Y29</f>
        <v>0.2</v>
      </c>
      <c r="AM77" s="894"/>
      <c r="AN77" s="377"/>
      <c r="AO77" s="338">
        <f>+'[1]Fortalecim. Transpo. Universicl'!AE29/'[1]Fortalecim. Transpo. Universicl'!F29</f>
        <v>0</v>
      </c>
      <c r="AP77" s="339">
        <f>+'[1]Fortalecim. Transpo. Universicl'!AH29/'[1]Fortalecim. Transpo. Universicl'!F29</f>
        <v>0</v>
      </c>
      <c r="AQ77" s="340">
        <f>+'[1]Fortalecim. Transpo. Universicl'!AJ29</f>
        <v>0</v>
      </c>
      <c r="AR77" s="894"/>
      <c r="AS77" s="377"/>
      <c r="AT77" s="338">
        <f>+'[1]Fortalecim. Transpo. Universicl'!AP29/'[1]Fortalecim. Transpo. Universicl'!F29</f>
        <v>0</v>
      </c>
      <c r="AU77" s="339">
        <f>+'[1]Fortalecim. Transpo. Universicl'!AS29/'[1]Fortalecim. Transpo. Universicl'!F29</f>
        <v>0</v>
      </c>
      <c r="AV77" s="340">
        <f>+'[1]Fortalecim. Transpo. Universicl'!AU29</f>
        <v>0</v>
      </c>
      <c r="AW77" s="894"/>
      <c r="AX77" s="370"/>
      <c r="AY77" s="344">
        <f t="shared" si="2"/>
        <v>0.60000000000000009</v>
      </c>
      <c r="AZ77" s="826"/>
      <c r="BA77" s="109" t="str">
        <f t="shared" si="3"/>
        <v xml:space="preserve"> </v>
      </c>
    </row>
    <row r="78" spans="2:53" ht="45.75" thickBot="1">
      <c r="B78" s="1096"/>
      <c r="C78" s="941"/>
      <c r="D78" s="801"/>
      <c r="E78" s="801"/>
      <c r="F78" s="907"/>
      <c r="G78" s="907"/>
      <c r="H78" s="907"/>
      <c r="I78" s="907"/>
      <c r="J78" s="907"/>
      <c r="K78" s="907"/>
      <c r="L78" s="907"/>
      <c r="M78" s="907"/>
      <c r="N78" s="907"/>
      <c r="O78" s="907"/>
      <c r="P78" s="907"/>
      <c r="Q78" s="907"/>
      <c r="R78" s="867"/>
      <c r="S78" s="867"/>
      <c r="T78" s="867"/>
      <c r="U78" s="867"/>
      <c r="V78" s="801"/>
      <c r="W78" s="921"/>
      <c r="X78" s="921"/>
      <c r="Y78" s="921"/>
      <c r="Z78" s="921"/>
      <c r="AA78" s="903"/>
      <c r="AB78" s="804"/>
      <c r="AC78" s="335" t="s">
        <v>489</v>
      </c>
      <c r="AD78" s="335" t="s">
        <v>490</v>
      </c>
      <c r="AE78" s="335" t="s">
        <v>173</v>
      </c>
      <c r="AF78" s="345">
        <v>10</v>
      </c>
      <c r="AG78" s="352">
        <v>0.4</v>
      </c>
      <c r="AH78" s="854"/>
      <c r="AI78" s="804"/>
      <c r="AJ78" s="347">
        <f>+'[1]Fortalecim. Transpo. Universicl'!T30/'[1]Fortalecim. Transpo. Universicl'!F30</f>
        <v>0</v>
      </c>
      <c r="AK78" s="348">
        <f>+'[1]Fortalecim. Transpo. Universicl'!W30/'[1]Fortalecim. Transpo. Universicl'!F30</f>
        <v>0.3</v>
      </c>
      <c r="AL78" s="349">
        <f>+'[1]Fortalecim. Transpo. Universicl'!Y30</f>
        <v>0.3</v>
      </c>
      <c r="AM78" s="895"/>
      <c r="AN78" s="377"/>
      <c r="AO78" s="347">
        <f>+'[1]Fortalecim. Transpo. Universicl'!AE30/'[1]Fortalecim. Transpo. Universicl'!F30</f>
        <v>0</v>
      </c>
      <c r="AP78" s="348">
        <f>+'[1]Fortalecim. Transpo. Universicl'!AH30/'[1]Fortalecim. Transpo. Universicl'!F30</f>
        <v>0</v>
      </c>
      <c r="AQ78" s="349">
        <f>+'[1]Fortalecim. Transpo. Universicl'!AJ30</f>
        <v>0</v>
      </c>
      <c r="AR78" s="895"/>
      <c r="AS78" s="377"/>
      <c r="AT78" s="347">
        <f>+'[1]Fortalecim. Transpo. Universicl'!AP30/'[1]Fortalecim. Transpo. Universicl'!F30</f>
        <v>0</v>
      </c>
      <c r="AU78" s="348">
        <f>+'[1]Fortalecim. Transpo. Universicl'!AS30/'[1]Fortalecim. Transpo. Universicl'!F30</f>
        <v>0</v>
      </c>
      <c r="AV78" s="349">
        <f>+'[1]Fortalecim. Transpo. Universicl'!AU30</f>
        <v>0</v>
      </c>
      <c r="AW78" s="895"/>
      <c r="AX78" s="370"/>
      <c r="AY78" s="344">
        <f t="shared" si="2"/>
        <v>0.7</v>
      </c>
      <c r="AZ78" s="896"/>
      <c r="BA78" s="109" t="str">
        <f t="shared" si="3"/>
        <v xml:space="preserve"> </v>
      </c>
    </row>
    <row r="79" spans="2:53" ht="45.75" thickBot="1">
      <c r="B79" s="1096"/>
      <c r="C79" s="941"/>
      <c r="D79" s="801"/>
      <c r="E79" s="801"/>
      <c r="F79" s="907"/>
      <c r="G79" s="907"/>
      <c r="H79" s="907"/>
      <c r="I79" s="907"/>
      <c r="J79" s="907"/>
      <c r="K79" s="907"/>
      <c r="L79" s="907"/>
      <c r="M79" s="907"/>
      <c r="N79" s="907"/>
      <c r="O79" s="907"/>
      <c r="P79" s="907"/>
      <c r="Q79" s="907"/>
      <c r="R79" s="867"/>
      <c r="S79" s="867"/>
      <c r="T79" s="867"/>
      <c r="U79" s="867"/>
      <c r="V79" s="801"/>
      <c r="W79" s="910" t="s">
        <v>491</v>
      </c>
      <c r="X79" s="910" t="s">
        <v>167</v>
      </c>
      <c r="Y79" s="910" t="s">
        <v>492</v>
      </c>
      <c r="Z79" s="910"/>
      <c r="AA79" s="901" t="s">
        <v>67</v>
      </c>
      <c r="AB79" s="866" t="s">
        <v>493</v>
      </c>
      <c r="AC79" s="335" t="s">
        <v>494</v>
      </c>
      <c r="AD79" s="335" t="s">
        <v>494</v>
      </c>
      <c r="AE79" s="335" t="s">
        <v>173</v>
      </c>
      <c r="AF79" s="345">
        <v>2</v>
      </c>
      <c r="AG79" s="352">
        <v>0.35</v>
      </c>
      <c r="AH79" s="892"/>
      <c r="AI79" s="858" t="s">
        <v>160</v>
      </c>
      <c r="AJ79" s="328">
        <f>+'[1]Fortale. Gesti. Ambienta'!T28/'[1]Fortale. Gesti. Ambienta'!F28</f>
        <v>0.25</v>
      </c>
      <c r="AK79" s="329">
        <f>+'[1]Fortale. Gesti. Ambienta'!W28/'[1]Fortale. Gesti. Ambienta'!F28</f>
        <v>3.5000000000000003E-2</v>
      </c>
      <c r="AL79" s="330">
        <f>+'[1]Fortale. Gesti. Ambienta'!Y28</f>
        <v>0.28500000000000003</v>
      </c>
      <c r="AM79" s="861">
        <f>AVERAGE(AL79:AL80)</f>
        <v>0.15850000000000003</v>
      </c>
      <c r="AN79" s="371">
        <f>+AM79</f>
        <v>0.15850000000000003</v>
      </c>
      <c r="AO79" s="328">
        <f>+'[1]Fortale. Gesti. Ambienta'!AE28/'[1]Fortale. Gesti. Ambienta'!F28</f>
        <v>0.1</v>
      </c>
      <c r="AP79" s="329">
        <f>+'[1]Fortale. Gesti. Ambienta'!AH28/'[1]Fortale. Gesti. Ambienta'!F28</f>
        <v>0.05</v>
      </c>
      <c r="AQ79" s="330">
        <f>+'[1]Fortale. Gesti. Ambienta'!AJ28</f>
        <v>0.15000000000000002</v>
      </c>
      <c r="AR79" s="861">
        <f>AVERAGE(AQ79:AQ80)</f>
        <v>9.0000000000000011E-2</v>
      </c>
      <c r="AS79" s="371">
        <f>+AR79</f>
        <v>9.0000000000000011E-2</v>
      </c>
      <c r="AT79" s="328">
        <f>+'[1]Fortale. Gesti. Ambienta'!AP28/'[1]Fortale. Gesti. Ambienta'!F28</f>
        <v>0</v>
      </c>
      <c r="AU79" s="329">
        <f>+'[1]Fortale. Gesti. Ambienta'!AS28/'[1]Fortale. Gesti. Ambienta'!F28</f>
        <v>0</v>
      </c>
      <c r="AV79" s="330">
        <f>+'[1]Fortale. Gesti. Ambienta'!AU28</f>
        <v>0</v>
      </c>
      <c r="AW79" s="861">
        <f>AVERAGE(AV79:AV80)</f>
        <v>0</v>
      </c>
      <c r="AX79" s="372">
        <f>+AW79</f>
        <v>0</v>
      </c>
      <c r="AY79" s="344">
        <f t="shared" si="2"/>
        <v>0.78500000000000003</v>
      </c>
      <c r="AZ79" s="897" t="s">
        <v>645</v>
      </c>
      <c r="BA79" s="109" t="str">
        <f t="shared" si="3"/>
        <v xml:space="preserve"> </v>
      </c>
    </row>
    <row r="80" spans="2:53" ht="45.75" thickBot="1">
      <c r="B80" s="1096"/>
      <c r="C80" s="941"/>
      <c r="D80" s="801"/>
      <c r="E80" s="802"/>
      <c r="F80" s="907"/>
      <c r="G80" s="907"/>
      <c r="H80" s="907"/>
      <c r="I80" s="907"/>
      <c r="J80" s="907"/>
      <c r="K80" s="907"/>
      <c r="L80" s="907"/>
      <c r="M80" s="907"/>
      <c r="N80" s="907"/>
      <c r="O80" s="907"/>
      <c r="P80" s="907"/>
      <c r="Q80" s="907"/>
      <c r="R80" s="867"/>
      <c r="S80" s="867"/>
      <c r="T80" s="867"/>
      <c r="U80" s="867"/>
      <c r="V80" s="802"/>
      <c r="W80" s="899"/>
      <c r="X80" s="899"/>
      <c r="Y80" s="899"/>
      <c r="Z80" s="899"/>
      <c r="AA80" s="904"/>
      <c r="AB80" s="905"/>
      <c r="AC80" s="335" t="s">
        <v>495</v>
      </c>
      <c r="AD80" s="335" t="s">
        <v>495</v>
      </c>
      <c r="AE80" s="335" t="s">
        <v>173</v>
      </c>
      <c r="AF80" s="335">
        <v>10</v>
      </c>
      <c r="AG80" s="378">
        <v>0.9</v>
      </c>
      <c r="AH80" s="905"/>
      <c r="AI80" s="860"/>
      <c r="AJ80" s="347">
        <f>+'[1]Fortale. Gesti. Ambienta'!T29/'[1]Fortale. Gesti. Ambienta'!F29</f>
        <v>0.03</v>
      </c>
      <c r="AK80" s="348">
        <f>+'[1]Fortale. Gesti. Ambienta'!W29/'[1]Fortale. Gesti. Ambienta'!F29</f>
        <v>2E-3</v>
      </c>
      <c r="AL80" s="349">
        <f>+'[1]Fortale. Gesti. Ambienta'!Y29</f>
        <v>3.2000000000000001E-2</v>
      </c>
      <c r="AM80" s="861"/>
      <c r="AN80" s="377"/>
      <c r="AO80" s="347">
        <f>+'[1]Fortale. Gesti. Ambienta'!AE29/'[1]Fortale. Gesti. Ambienta'!F29</f>
        <v>0.02</v>
      </c>
      <c r="AP80" s="348">
        <f>+'[1]Fortale. Gesti. Ambienta'!AH29/'[1]Fortale. Gesti. Ambienta'!F29</f>
        <v>0.01</v>
      </c>
      <c r="AQ80" s="349">
        <f>+'[1]Fortale. Gesti. Ambienta'!AJ29</f>
        <v>3.0000000000000006E-2</v>
      </c>
      <c r="AR80" s="861"/>
      <c r="AS80" s="377"/>
      <c r="AT80" s="347">
        <f>+'[1]Fortale. Gesti. Ambienta'!AP29/'[1]Fortale. Gesti. Ambienta'!F29</f>
        <v>0</v>
      </c>
      <c r="AU80" s="348">
        <f>+'[1]Fortale. Gesti. Ambienta'!AS29/'[1]Fortale. Gesti. Ambienta'!F29</f>
        <v>0</v>
      </c>
      <c r="AV80" s="349">
        <f>+'[1]Fortale. Gesti. Ambienta'!AU29</f>
        <v>0</v>
      </c>
      <c r="AW80" s="861"/>
      <c r="AX80" s="370"/>
      <c r="AY80" s="344">
        <f t="shared" si="2"/>
        <v>0.96200000000000008</v>
      </c>
      <c r="AZ80" s="898"/>
      <c r="BA80" s="109" t="str">
        <f t="shared" si="3"/>
        <v xml:space="preserve"> </v>
      </c>
    </row>
    <row r="81" spans="2:53" ht="45.75" thickBot="1">
      <c r="B81" s="1096"/>
      <c r="C81" s="941"/>
      <c r="D81" s="801"/>
      <c r="E81" s="866" t="s">
        <v>68</v>
      </c>
      <c r="F81" s="907"/>
      <c r="G81" s="907"/>
      <c r="H81" s="907"/>
      <c r="I81" s="907"/>
      <c r="J81" s="907"/>
      <c r="K81" s="907"/>
      <c r="L81" s="907"/>
      <c r="M81" s="907"/>
      <c r="N81" s="907"/>
      <c r="O81" s="907"/>
      <c r="P81" s="907"/>
      <c r="Q81" s="907"/>
      <c r="R81" s="867"/>
      <c r="S81" s="867"/>
      <c r="T81" s="867"/>
      <c r="U81" s="867"/>
      <c r="V81" s="855" t="s">
        <v>69</v>
      </c>
      <c r="W81" s="869" t="s">
        <v>496</v>
      </c>
      <c r="X81" s="872" t="s">
        <v>167</v>
      </c>
      <c r="Y81" s="869" t="s">
        <v>497</v>
      </c>
      <c r="Z81" s="869"/>
      <c r="AA81" s="901" t="s">
        <v>70</v>
      </c>
      <c r="AB81" s="866" t="s">
        <v>498</v>
      </c>
      <c r="AC81" s="335" t="s">
        <v>499</v>
      </c>
      <c r="AD81" s="335" t="s">
        <v>500</v>
      </c>
      <c r="AE81" s="335" t="s">
        <v>173</v>
      </c>
      <c r="AF81" s="360">
        <v>16863</v>
      </c>
      <c r="AG81" s="379">
        <v>0.50856905651426199</v>
      </c>
      <c r="AH81" s="892"/>
      <c r="AI81" s="858" t="s">
        <v>160</v>
      </c>
      <c r="AJ81" s="328">
        <f>+'[1]Implementa. Model. Permanen. Gr'!T28/'[1]Implementa. Model. Permanen. Gr'!F28</f>
        <v>6.7603629247464866E-2</v>
      </c>
      <c r="AK81" s="329">
        <f>+'[1]Implementa. Model. Permanen. Gr'!W28/'[1]Implementa. Model. Permanen. Gr'!F28</f>
        <v>9.173931091739311E-2</v>
      </c>
      <c r="AL81" s="330">
        <f>+'[1]Implementa. Model. Permanen. Gr'!Y28</f>
        <v>0.15934294016485798</v>
      </c>
      <c r="AM81" s="893">
        <f>AVERAGE(AL81:AL86)</f>
        <v>0.21484849602303999</v>
      </c>
      <c r="AN81" s="375">
        <f>+AM81</f>
        <v>0.21484849602303999</v>
      </c>
      <c r="AO81" s="328">
        <f>+'[1]Implementa. Model. Permanen. Gr'!AE28/'[1]Implementa. Model. Permanen. Gr'!F28</f>
        <v>9.8736879558797369E-2</v>
      </c>
      <c r="AP81" s="329">
        <f>+'[1]Implementa. Model. Permanen. Gr'!AH28/'[1]Implementa. Model. Permanen. Gr'!F28</f>
        <v>0.15625926584830693</v>
      </c>
      <c r="AQ81" s="330">
        <f>+'[1]Implementa. Model. Permanen. Gr'!AJ28</f>
        <v>0.2549961454071043</v>
      </c>
      <c r="AR81" s="893">
        <f>AVERAGE(AQ81:AQ86)</f>
        <v>9.7710822530456695E-2</v>
      </c>
      <c r="AS81" s="375">
        <f>+AR81</f>
        <v>9.7710822530456695E-2</v>
      </c>
      <c r="AT81" s="328">
        <f>+'[1]Implementa. Model. Permanen. Gr'!AP28/'[1]Implementa. Model. Permanen. Gr'!F28</f>
        <v>0</v>
      </c>
      <c r="AU81" s="329">
        <f>+'[1]Implementa. Model. Permanen. Gr'!AS28/'[1]Implementa. Model. Permanen. Gr'!F28</f>
        <v>0</v>
      </c>
      <c r="AV81" s="330">
        <f>+'[1]Implementa. Model. Permanen. Gr'!AU28</f>
        <v>0</v>
      </c>
      <c r="AW81" s="893">
        <f>AVERAGE(AV81:AV86)</f>
        <v>0</v>
      </c>
      <c r="AX81" s="376">
        <f>+AW81</f>
        <v>0</v>
      </c>
      <c r="AY81" s="344">
        <f t="shared" si="2"/>
        <v>0.92290814208622418</v>
      </c>
      <c r="AZ81" s="863" t="s">
        <v>462</v>
      </c>
      <c r="BA81" s="109" t="str">
        <f t="shared" si="3"/>
        <v xml:space="preserve"> </v>
      </c>
    </row>
    <row r="82" spans="2:53" ht="45">
      <c r="B82" s="1096"/>
      <c r="C82" s="941"/>
      <c r="D82" s="801"/>
      <c r="E82" s="801"/>
      <c r="F82" s="907"/>
      <c r="G82" s="907"/>
      <c r="H82" s="907"/>
      <c r="I82" s="907"/>
      <c r="J82" s="907"/>
      <c r="K82" s="907"/>
      <c r="L82" s="907"/>
      <c r="M82" s="907"/>
      <c r="N82" s="907"/>
      <c r="O82" s="907"/>
      <c r="P82" s="907"/>
      <c r="Q82" s="907"/>
      <c r="R82" s="867"/>
      <c r="S82" s="867"/>
      <c r="T82" s="867"/>
      <c r="U82" s="867"/>
      <c r="V82" s="801"/>
      <c r="W82" s="870"/>
      <c r="X82" s="873"/>
      <c r="Y82" s="870"/>
      <c r="Z82" s="870"/>
      <c r="AA82" s="902"/>
      <c r="AB82" s="801"/>
      <c r="AC82" s="335" t="s">
        <v>501</v>
      </c>
      <c r="AD82" s="335" t="s">
        <v>502</v>
      </c>
      <c r="AE82" s="335" t="s">
        <v>173</v>
      </c>
      <c r="AF82" s="360">
        <v>1759</v>
      </c>
      <c r="AG82" s="379">
        <v>0.22910744741330302</v>
      </c>
      <c r="AH82" s="831"/>
      <c r="AI82" s="803"/>
      <c r="AJ82" s="338">
        <f>+'[1]Implementa. Model. Permanen. Gr'!T29/'[1]Implementa. Model. Permanen. Gr'!F29</f>
        <v>0.19442865264354747</v>
      </c>
      <c r="AK82" s="339">
        <f>+'[1]Implementa. Model. Permanen. Gr'!W29/'[1]Implementa. Model. Permanen. Gr'!F29</f>
        <v>0.20693575895395111</v>
      </c>
      <c r="AL82" s="340">
        <f>+'[1]Implementa. Model. Permanen. Gr'!Y29</f>
        <v>0.40136441159749858</v>
      </c>
      <c r="AM82" s="894"/>
      <c r="AN82" s="377"/>
      <c r="AO82" s="338">
        <f>+'[1]Implementa. Model. Permanen. Gr'!AE29/'[1]Implementa. Model. Permanen. Gr'!F29</f>
        <v>3.922683342808414E-2</v>
      </c>
      <c r="AP82" s="339">
        <f>+'[1]Implementa. Model. Permanen. Gr'!AH29/'[1]Implementa. Model. Permanen. Gr'!F29</f>
        <v>2.3877202956225127E-2</v>
      </c>
      <c r="AQ82" s="340">
        <f>+'[1]Implementa. Model. Permanen. Gr'!AJ29</f>
        <v>6.3104036384309267E-2</v>
      </c>
      <c r="AR82" s="894"/>
      <c r="AS82" s="377"/>
      <c r="AT82" s="338">
        <f>+'[1]Implementa. Model. Permanen. Gr'!AP29/'[1]Implementa. Model. Permanen. Gr'!F29</f>
        <v>0</v>
      </c>
      <c r="AU82" s="339">
        <f>+'[1]Implementa. Model. Permanen. Gr'!AS29/'[1]Implementa. Model. Permanen. Gr'!F29</f>
        <v>0</v>
      </c>
      <c r="AV82" s="340">
        <f>+'[1]Implementa. Model. Permanen. Gr'!AU29</f>
        <v>0</v>
      </c>
      <c r="AW82" s="894"/>
      <c r="AX82" s="370"/>
      <c r="AY82" s="344">
        <f t="shared" si="2"/>
        <v>0.69357589539511089</v>
      </c>
      <c r="AZ82" s="826"/>
      <c r="BA82" s="109" t="str">
        <f t="shared" si="3"/>
        <v xml:space="preserve"> </v>
      </c>
    </row>
    <row r="83" spans="2:53" ht="45">
      <c r="B83" s="1096"/>
      <c r="C83" s="941"/>
      <c r="D83" s="801"/>
      <c r="E83" s="801"/>
      <c r="F83" s="907"/>
      <c r="G83" s="907"/>
      <c r="H83" s="907"/>
      <c r="I83" s="907"/>
      <c r="J83" s="907"/>
      <c r="K83" s="907"/>
      <c r="L83" s="907"/>
      <c r="M83" s="907"/>
      <c r="N83" s="907"/>
      <c r="O83" s="907"/>
      <c r="P83" s="907"/>
      <c r="Q83" s="907"/>
      <c r="R83" s="867"/>
      <c r="S83" s="867"/>
      <c r="T83" s="867"/>
      <c r="U83" s="867"/>
      <c r="V83" s="801"/>
      <c r="W83" s="870"/>
      <c r="X83" s="873"/>
      <c r="Y83" s="870"/>
      <c r="Z83" s="870"/>
      <c r="AA83" s="902"/>
      <c r="AB83" s="801"/>
      <c r="AC83" s="335" t="s">
        <v>503</v>
      </c>
      <c r="AD83" s="335" t="s">
        <v>504</v>
      </c>
      <c r="AE83" s="335" t="s">
        <v>173</v>
      </c>
      <c r="AF83" s="360">
        <v>20105</v>
      </c>
      <c r="AG83" s="379">
        <v>0.13842327779159413</v>
      </c>
      <c r="AH83" s="831"/>
      <c r="AI83" s="803"/>
      <c r="AJ83" s="338">
        <f>+'[1]Implementa. Model. Permanen. Gr'!T30/'[1]Implementa. Model. Permanen. Gr'!F30</f>
        <v>1.2484456602835115E-2</v>
      </c>
      <c r="AK83" s="339">
        <f>+'[1]Implementa. Model. Permanen. Gr'!W30/'[1]Implementa. Model. Permanen. Gr'!F30</f>
        <v>0.35170355632927131</v>
      </c>
      <c r="AL83" s="340">
        <f>+'[1]Implementa. Model. Permanen. Gr'!Y30</f>
        <v>0.36418801293210645</v>
      </c>
      <c r="AM83" s="894"/>
      <c r="AN83" s="377"/>
      <c r="AO83" s="338">
        <f>+'[1]Implementa. Model. Permanen. Gr'!AE30/'[1]Implementa. Model. Permanen. Gr'!F30</f>
        <v>7.6548122357622483E-2</v>
      </c>
      <c r="AP83" s="339">
        <f>+'[1]Implementa. Model. Permanen. Gr'!AH30/'[1]Implementa. Model. Permanen. Gr'!F30</f>
        <v>4.5262372544143245E-3</v>
      </c>
      <c r="AQ83" s="340">
        <f>+'[1]Implementa. Model. Permanen. Gr'!AJ30</f>
        <v>8.1074359612036809E-2</v>
      </c>
      <c r="AR83" s="894"/>
      <c r="AS83" s="377"/>
      <c r="AT83" s="338">
        <f>+'[1]Implementa. Model. Permanen. Gr'!AP30/'[1]Implementa. Model. Permanen. Gr'!F30</f>
        <v>0</v>
      </c>
      <c r="AU83" s="339">
        <f>+'[1]Implementa. Model. Permanen. Gr'!AS30/'[1]Implementa. Model. Permanen. Gr'!F30</f>
        <v>0</v>
      </c>
      <c r="AV83" s="340">
        <f>+'[1]Implementa. Model. Permanen. Gr'!AU30</f>
        <v>0</v>
      </c>
      <c r="AW83" s="894"/>
      <c r="AX83" s="370"/>
      <c r="AY83" s="344">
        <f t="shared" si="2"/>
        <v>0.58368565033573738</v>
      </c>
      <c r="AZ83" s="826"/>
      <c r="BA83" s="109" t="str">
        <f t="shared" si="3"/>
        <v xml:space="preserve"> </v>
      </c>
    </row>
    <row r="84" spans="2:53" ht="45">
      <c r="B84" s="1096"/>
      <c r="C84" s="941"/>
      <c r="D84" s="801"/>
      <c r="E84" s="801"/>
      <c r="F84" s="907"/>
      <c r="G84" s="907"/>
      <c r="H84" s="907"/>
      <c r="I84" s="907"/>
      <c r="J84" s="907"/>
      <c r="K84" s="907"/>
      <c r="L84" s="907"/>
      <c r="M84" s="907"/>
      <c r="N84" s="907"/>
      <c r="O84" s="907"/>
      <c r="P84" s="907"/>
      <c r="Q84" s="907"/>
      <c r="R84" s="867"/>
      <c r="S84" s="867"/>
      <c r="T84" s="867"/>
      <c r="U84" s="867"/>
      <c r="V84" s="801"/>
      <c r="W84" s="870"/>
      <c r="X84" s="873"/>
      <c r="Y84" s="870"/>
      <c r="Z84" s="870"/>
      <c r="AA84" s="902"/>
      <c r="AB84" s="801"/>
      <c r="AC84" s="335" t="s">
        <v>505</v>
      </c>
      <c r="AD84" s="335" t="s">
        <v>506</v>
      </c>
      <c r="AE84" s="335" t="s">
        <v>173</v>
      </c>
      <c r="AF84" s="360">
        <v>29789</v>
      </c>
      <c r="AG84" s="379">
        <v>0.54231427708214441</v>
      </c>
      <c r="AH84" s="831"/>
      <c r="AI84" s="803"/>
      <c r="AJ84" s="338">
        <f>+'[1]Implementa. Model. Permanen. Gr'!T31/'[1]Implementa. Model. Permanen. Gr'!F31</f>
        <v>6.7138876766591696E-3</v>
      </c>
      <c r="AK84" s="339">
        <f>+'[1]Implementa. Model. Permanen. Gr'!W31/'[1]Implementa. Model. Permanen. Gr'!F31</f>
        <v>3.007821679143308E-2</v>
      </c>
      <c r="AL84" s="340">
        <f>+'[1]Implementa. Model. Permanen. Gr'!Y31</f>
        <v>3.6792104468092252E-2</v>
      </c>
      <c r="AM84" s="894"/>
      <c r="AN84" s="377"/>
      <c r="AO84" s="338">
        <f>+'[1]Implementa. Model. Permanen. Gr'!AE31/'[1]Implementa. Model. Permanen. Gr'!F31</f>
        <v>5.4516767934472458E-2</v>
      </c>
      <c r="AP84" s="339">
        <f>+'[1]Implementa. Model. Permanen. Gr'!AH31/'[1]Implementa. Model. Permanen. Gr'!F31</f>
        <v>2.6687703514720197E-2</v>
      </c>
      <c r="AQ84" s="340">
        <f>+'[1]Implementa. Model. Permanen. Gr'!AJ31</f>
        <v>8.1204471449192656E-2</v>
      </c>
      <c r="AR84" s="894"/>
      <c r="AS84" s="377"/>
      <c r="AT84" s="338">
        <f>+'[1]Implementa. Model. Permanen. Gr'!AP31/'[1]Implementa. Model. Permanen. Gr'!F31</f>
        <v>0</v>
      </c>
      <c r="AU84" s="339">
        <f>+'[1]Implementa. Model. Permanen. Gr'!AS31/'[1]Implementa. Model. Permanen. Gr'!F31</f>
        <v>0</v>
      </c>
      <c r="AV84" s="340">
        <f>+'[1]Implementa. Model. Permanen. Gr'!AU31</f>
        <v>0</v>
      </c>
      <c r="AW84" s="894"/>
      <c r="AX84" s="370"/>
      <c r="AY84" s="344">
        <f t="shared" si="2"/>
        <v>0.66031085299942927</v>
      </c>
      <c r="AZ84" s="826"/>
      <c r="BA84" s="109" t="str">
        <f t="shared" si="3"/>
        <v xml:space="preserve"> </v>
      </c>
    </row>
    <row r="85" spans="2:53" ht="45">
      <c r="B85" s="1096"/>
      <c r="C85" s="941"/>
      <c r="D85" s="801"/>
      <c r="E85" s="801"/>
      <c r="F85" s="907"/>
      <c r="G85" s="907"/>
      <c r="H85" s="907"/>
      <c r="I85" s="907"/>
      <c r="J85" s="907"/>
      <c r="K85" s="907"/>
      <c r="L85" s="907"/>
      <c r="M85" s="907"/>
      <c r="N85" s="907"/>
      <c r="O85" s="907"/>
      <c r="P85" s="907"/>
      <c r="Q85" s="907"/>
      <c r="R85" s="867"/>
      <c r="S85" s="867"/>
      <c r="T85" s="867"/>
      <c r="U85" s="867"/>
      <c r="V85" s="801"/>
      <c r="W85" s="870"/>
      <c r="X85" s="873"/>
      <c r="Y85" s="870"/>
      <c r="Z85" s="870"/>
      <c r="AA85" s="902"/>
      <c r="AB85" s="801"/>
      <c r="AC85" s="335" t="s">
        <v>507</v>
      </c>
      <c r="AD85" s="335" t="s">
        <v>508</v>
      </c>
      <c r="AE85" s="335" t="s">
        <v>173</v>
      </c>
      <c r="AF85" s="360">
        <v>6592</v>
      </c>
      <c r="AG85" s="379">
        <v>0.408373786407767</v>
      </c>
      <c r="AH85" s="831"/>
      <c r="AI85" s="803"/>
      <c r="AJ85" s="338">
        <f>+'[1]Implementa. Model. Permanen. Gr'!T32/'[1]Implementa. Model. Permanen. Gr'!F32</f>
        <v>0.12302791262135922</v>
      </c>
      <c r="AK85" s="339">
        <f>+'[1]Implementa. Model. Permanen. Gr'!W32/'[1]Implementa. Model. Permanen. Gr'!F32</f>
        <v>9.6177184466019416E-2</v>
      </c>
      <c r="AL85" s="340">
        <f>+'[1]Implementa. Model. Permanen. Gr'!Y32</f>
        <v>0.21920509708737865</v>
      </c>
      <c r="AM85" s="894"/>
      <c r="AN85" s="377"/>
      <c r="AO85" s="338">
        <f>+'[1]Implementa. Model. Permanen. Gr'!AE32/'[1]Implementa. Model. Permanen. Gr'!F32</f>
        <v>5.9617718446601943E-2</v>
      </c>
      <c r="AP85" s="339">
        <f>+'[1]Implementa. Model. Permanen. Gr'!AH32/'[1]Implementa. Model. Permanen. Gr'!F32</f>
        <v>4.6268203883495146E-2</v>
      </c>
      <c r="AQ85" s="340">
        <f>+'[1]Implementa. Model. Permanen. Gr'!AJ32</f>
        <v>0.10588592233009708</v>
      </c>
      <c r="AR85" s="894"/>
      <c r="AS85" s="377"/>
      <c r="AT85" s="338">
        <f>+'[1]Implementa. Model. Permanen. Gr'!AP32/'[1]Implementa. Model. Permanen. Gr'!F32</f>
        <v>0</v>
      </c>
      <c r="AU85" s="339">
        <f>+'[1]Implementa. Model. Permanen. Gr'!AS32/'[1]Implementa. Model. Permanen. Gr'!F32</f>
        <v>0</v>
      </c>
      <c r="AV85" s="340">
        <f>+'[1]Implementa. Model. Permanen. Gr'!AU32</f>
        <v>0</v>
      </c>
      <c r="AW85" s="894"/>
      <c r="AX85" s="370"/>
      <c r="AY85" s="344">
        <f t="shared" si="2"/>
        <v>0.73346480582524276</v>
      </c>
      <c r="AZ85" s="826"/>
      <c r="BA85" s="109" t="str">
        <f t="shared" si="3"/>
        <v xml:space="preserve"> </v>
      </c>
    </row>
    <row r="86" spans="2:53" ht="60.75" thickBot="1">
      <c r="B86" s="1096"/>
      <c r="C86" s="941"/>
      <c r="D86" s="801"/>
      <c r="E86" s="802"/>
      <c r="F86" s="907"/>
      <c r="G86" s="907"/>
      <c r="H86" s="907"/>
      <c r="I86" s="907"/>
      <c r="J86" s="907"/>
      <c r="K86" s="907"/>
      <c r="L86" s="907"/>
      <c r="M86" s="907"/>
      <c r="N86" s="907"/>
      <c r="O86" s="907"/>
      <c r="P86" s="907"/>
      <c r="Q86" s="907"/>
      <c r="R86" s="867"/>
      <c r="S86" s="867"/>
      <c r="T86" s="867"/>
      <c r="U86" s="867"/>
      <c r="V86" s="802"/>
      <c r="W86" s="899"/>
      <c r="X86" s="900"/>
      <c r="Y86" s="899"/>
      <c r="Z86" s="899"/>
      <c r="AA86" s="903"/>
      <c r="AB86" s="802"/>
      <c r="AC86" s="335" t="s">
        <v>509</v>
      </c>
      <c r="AD86" s="335" t="s">
        <v>510</v>
      </c>
      <c r="AE86" s="335" t="s">
        <v>173</v>
      </c>
      <c r="AF86" s="360">
        <v>155335</v>
      </c>
      <c r="AG86" s="379">
        <v>0.58128560852351374</v>
      </c>
      <c r="AH86" s="854"/>
      <c r="AI86" s="804"/>
      <c r="AJ86" s="347">
        <f>+'[1]Implementa. Model. Permanen. Gr'!T33/'[1]Implementa. Model. Permanen. Gr'!F33</f>
        <v>0.10819840988830592</v>
      </c>
      <c r="AK86" s="348">
        <f>+'[1]Implementa. Model. Permanen. Gr'!W33/'[1]Implementa. Model. Permanen. Gr'!F33</f>
        <v>0</v>
      </c>
      <c r="AL86" s="349">
        <f>+'[1]Implementa. Model. Permanen. Gr'!Y33</f>
        <v>0.10819840988830592</v>
      </c>
      <c r="AM86" s="895"/>
      <c r="AN86" s="377"/>
      <c r="AO86" s="347">
        <f>+'[1]Implementa. Model. Permanen. Gr'!AE33/'[1]Implementa. Model. Permanen. Gr'!F33</f>
        <v>0</v>
      </c>
      <c r="AP86" s="348">
        <f>+'[1]Implementa. Model. Permanen. Gr'!AH33/'[1]Implementa. Model. Permanen. Gr'!F33</f>
        <v>0</v>
      </c>
      <c r="AQ86" s="349">
        <f>+'[1]Implementa. Model. Permanen. Gr'!AJ33</f>
        <v>0</v>
      </c>
      <c r="AR86" s="895"/>
      <c r="AS86" s="377"/>
      <c r="AT86" s="347">
        <f>+'[1]Implementa. Model. Permanen. Gr'!AP33/'[1]Implementa. Model. Permanen. Gr'!F33</f>
        <v>0</v>
      </c>
      <c r="AU86" s="348">
        <f>+'[1]Implementa. Model. Permanen. Gr'!AS33/'[1]Implementa. Model. Permanen. Gr'!F33</f>
        <v>0</v>
      </c>
      <c r="AV86" s="349">
        <f>+'[1]Implementa. Model. Permanen. Gr'!AU33</f>
        <v>0</v>
      </c>
      <c r="AW86" s="895"/>
      <c r="AX86" s="370"/>
      <c r="AY86" s="344">
        <f t="shared" si="2"/>
        <v>0.68948401841181961</v>
      </c>
      <c r="AZ86" s="896"/>
      <c r="BA86" s="109" t="str">
        <f t="shared" si="3"/>
        <v xml:space="preserve"> </v>
      </c>
    </row>
    <row r="87" spans="2:53" ht="120.75" thickBot="1">
      <c r="B87" s="1096"/>
      <c r="C87" s="941"/>
      <c r="D87" s="801"/>
      <c r="E87" s="866" t="s">
        <v>71</v>
      </c>
      <c r="F87" s="907"/>
      <c r="G87" s="907"/>
      <c r="H87" s="907"/>
      <c r="I87" s="907"/>
      <c r="J87" s="907"/>
      <c r="K87" s="907"/>
      <c r="L87" s="907"/>
      <c r="M87" s="907"/>
      <c r="N87" s="907"/>
      <c r="O87" s="907"/>
      <c r="P87" s="907"/>
      <c r="Q87" s="907"/>
      <c r="R87" s="867"/>
      <c r="S87" s="867"/>
      <c r="T87" s="867"/>
      <c r="U87" s="867"/>
      <c r="V87" s="866" t="s">
        <v>72</v>
      </c>
      <c r="W87" s="869" t="s">
        <v>511</v>
      </c>
      <c r="X87" s="872" t="s">
        <v>167</v>
      </c>
      <c r="Y87" s="869" t="s">
        <v>512</v>
      </c>
      <c r="Z87" s="869"/>
      <c r="AA87" s="876" t="s">
        <v>73</v>
      </c>
      <c r="AB87" s="380" t="s">
        <v>513</v>
      </c>
      <c r="AC87" s="335" t="s">
        <v>514</v>
      </c>
      <c r="AD87" s="335" t="s">
        <v>515</v>
      </c>
      <c r="AE87" s="335" t="s">
        <v>173</v>
      </c>
      <c r="AF87" s="357">
        <v>9100</v>
      </c>
      <c r="AG87" s="337">
        <v>0.364175824175824</v>
      </c>
      <c r="AH87" s="855"/>
      <c r="AI87" s="858" t="s">
        <v>160</v>
      </c>
      <c r="AJ87" s="328">
        <f>+'[1]Generac. Proces. Formati'!T28/'[1]Generac. Proces. Formati'!F28</f>
        <v>5.912087912087912E-2</v>
      </c>
      <c r="AK87" s="329">
        <f>+'[1]Generac. Proces. Formati'!W28/'[1]Generac. Proces. Formati'!F28</f>
        <v>5.6483516483516481E-2</v>
      </c>
      <c r="AL87" s="330">
        <f>+'[1]Generac. Proces. Formati'!Y28</f>
        <v>0.1156043956043956</v>
      </c>
      <c r="AM87" s="861">
        <f>AVERAGE(AL87:AL89)</f>
        <v>0.16742368742368741</v>
      </c>
      <c r="AN87" s="371">
        <f>+AM87</f>
        <v>0.16742368742368741</v>
      </c>
      <c r="AO87" s="328">
        <f>+'[1]Generac. Proces. Formati'!AE28/'[1]Generac. Proces. Formati'!F28</f>
        <v>9.4505494505494503E-2</v>
      </c>
      <c r="AP87" s="329">
        <f>+'[1]Generac. Proces. Formati'!AH28/'[1]Generac. Proces. Formati'!F28</f>
        <v>0.15604395604395604</v>
      </c>
      <c r="AQ87" s="330">
        <f>+'[1]Generac. Proces. Formati'!AJ28</f>
        <v>0.25054945054945055</v>
      </c>
      <c r="AR87" s="861">
        <f>AVERAGE(AQ87:AQ89)</f>
        <v>0.3301831501831502</v>
      </c>
      <c r="AS87" s="371">
        <f>+AR87</f>
        <v>0.3301831501831502</v>
      </c>
      <c r="AT87" s="328">
        <f>+'[1]Generac. Proces. Formati'!AP28/'[1]Generac. Proces. Formati'!F28</f>
        <v>0</v>
      </c>
      <c r="AU87" s="329">
        <f>+'[1]Generac. Proces. Formati'!AS28/'[1]Generac. Proces. Formati'!F28</f>
        <v>0</v>
      </c>
      <c r="AV87" s="330">
        <f>+'[1]Generac. Proces. Formati'!AU28</f>
        <v>0</v>
      </c>
      <c r="AW87" s="861">
        <f>AVERAGE(AV87:AV89)</f>
        <v>0</v>
      </c>
      <c r="AX87" s="372">
        <f>+AW87</f>
        <v>0</v>
      </c>
      <c r="AY87" s="344">
        <f t="shared" si="2"/>
        <v>0.73032967032967022</v>
      </c>
      <c r="AZ87" s="863" t="s">
        <v>462</v>
      </c>
      <c r="BA87" s="109" t="str">
        <f t="shared" si="3"/>
        <v xml:space="preserve"> </v>
      </c>
    </row>
    <row r="88" spans="2:53" ht="180">
      <c r="B88" s="1096"/>
      <c r="C88" s="941"/>
      <c r="D88" s="801"/>
      <c r="E88" s="867"/>
      <c r="F88" s="907"/>
      <c r="G88" s="907"/>
      <c r="H88" s="907"/>
      <c r="I88" s="907"/>
      <c r="J88" s="907"/>
      <c r="K88" s="907"/>
      <c r="L88" s="907"/>
      <c r="M88" s="907"/>
      <c r="N88" s="907"/>
      <c r="O88" s="907"/>
      <c r="P88" s="907"/>
      <c r="Q88" s="907"/>
      <c r="R88" s="867"/>
      <c r="S88" s="867"/>
      <c r="T88" s="867"/>
      <c r="U88" s="867"/>
      <c r="V88" s="867"/>
      <c r="W88" s="870"/>
      <c r="X88" s="873"/>
      <c r="Y88" s="870"/>
      <c r="Z88" s="870"/>
      <c r="AA88" s="877"/>
      <c r="AB88" s="380" t="s">
        <v>516</v>
      </c>
      <c r="AC88" s="335" t="s">
        <v>517</v>
      </c>
      <c r="AD88" s="335" t="s">
        <v>518</v>
      </c>
      <c r="AE88" s="335" t="s">
        <v>173</v>
      </c>
      <c r="AF88" s="381">
        <v>50</v>
      </c>
      <c r="AG88" s="337">
        <v>0.02</v>
      </c>
      <c r="AH88" s="856"/>
      <c r="AI88" s="859"/>
      <c r="AJ88" s="338">
        <f>+'[1]Generac. Proces. Formati'!T29/'[1]Generac. Proces. Formati'!F29</f>
        <v>0</v>
      </c>
      <c r="AK88" s="339">
        <f>+'[1]Generac. Proces. Formati'!W29/'[1]Generac. Proces. Formati'!F29</f>
        <v>0.22</v>
      </c>
      <c r="AL88" s="340">
        <f>+'[1]Generac. Proces. Formati'!Y29</f>
        <v>0.21999999999999997</v>
      </c>
      <c r="AM88" s="861"/>
      <c r="AN88" s="377"/>
      <c r="AO88" s="338">
        <f>+'[1]Generac. Proces. Formati'!AE29/'[1]Generac. Proces. Formati'!F29</f>
        <v>0.2</v>
      </c>
      <c r="AP88" s="339">
        <f>+'[1]Generac. Proces. Formati'!AH29/'[1]Generac. Proces. Formati'!F29</f>
        <v>0.46</v>
      </c>
      <c r="AQ88" s="340">
        <f>+'[1]Generac. Proces. Formati'!AJ29</f>
        <v>0.66</v>
      </c>
      <c r="AR88" s="861"/>
      <c r="AS88" s="377"/>
      <c r="AT88" s="338">
        <f>+'[1]Generac. Proces. Formati'!AP29/'[1]Generac. Proces. Formati'!F29</f>
        <v>0</v>
      </c>
      <c r="AU88" s="339">
        <f>+'[1]Generac. Proces. Formati'!AS29/'[1]Generac. Proces. Formati'!F29</f>
        <v>0</v>
      </c>
      <c r="AV88" s="340">
        <f>+'[1]Generac. Proces. Formati'!AU29</f>
        <v>0</v>
      </c>
      <c r="AW88" s="861"/>
      <c r="AX88" s="370"/>
      <c r="AY88" s="344">
        <f t="shared" si="2"/>
        <v>0.9</v>
      </c>
      <c r="AZ88" s="864"/>
      <c r="BA88" s="109" t="str">
        <f t="shared" si="3"/>
        <v xml:space="preserve"> </v>
      </c>
    </row>
    <row r="89" spans="2:53" ht="90.75" thickBot="1">
      <c r="B89" s="1096"/>
      <c r="C89" s="941"/>
      <c r="D89" s="801"/>
      <c r="E89" s="867"/>
      <c r="F89" s="907"/>
      <c r="G89" s="907"/>
      <c r="H89" s="907"/>
      <c r="I89" s="907"/>
      <c r="J89" s="907"/>
      <c r="K89" s="907"/>
      <c r="L89" s="907"/>
      <c r="M89" s="907"/>
      <c r="N89" s="907"/>
      <c r="O89" s="907"/>
      <c r="P89" s="907"/>
      <c r="Q89" s="907"/>
      <c r="R89" s="867"/>
      <c r="S89" s="867"/>
      <c r="T89" s="867"/>
      <c r="U89" s="867"/>
      <c r="V89" s="867"/>
      <c r="W89" s="870"/>
      <c r="X89" s="873"/>
      <c r="Y89" s="870"/>
      <c r="Z89" s="870"/>
      <c r="AA89" s="878"/>
      <c r="AB89" s="382" t="s">
        <v>519</v>
      </c>
      <c r="AC89" s="381" t="s">
        <v>520</v>
      </c>
      <c r="AD89" s="381" t="s">
        <v>521</v>
      </c>
      <c r="AE89" s="381" t="s">
        <v>173</v>
      </c>
      <c r="AF89" s="383">
        <v>6</v>
      </c>
      <c r="AG89" s="337">
        <v>0.16666666666666699</v>
      </c>
      <c r="AH89" s="857"/>
      <c r="AI89" s="860"/>
      <c r="AJ89" s="347">
        <f>+'[1]Generac. Proces. Formati'!T30/'[1]Generac. Proces. Formati'!F30</f>
        <v>0</v>
      </c>
      <c r="AK89" s="348">
        <f>+'[1]Generac. Proces. Formati'!W30/'[1]Generac. Proces. Formati'!F30</f>
        <v>0.16666666666666666</v>
      </c>
      <c r="AL89" s="349">
        <f>+'[1]Generac. Proces. Formati'!Y30</f>
        <v>0.1666666666666666</v>
      </c>
      <c r="AM89" s="862"/>
      <c r="AN89" s="377"/>
      <c r="AO89" s="384">
        <f>+'[1]Generac. Proces. Formati'!AE30/'[1]Generac. Proces. Formati'!F30</f>
        <v>0.16666666666666666</v>
      </c>
      <c r="AP89" s="385">
        <f>+'[1]Generac. Proces. Formati'!AH30/'[1]Generac. Proces. Formati'!F30</f>
        <v>0.5</v>
      </c>
      <c r="AQ89" s="386">
        <f>+'[1]Generac. Proces. Formati'!AJ30</f>
        <v>0.08</v>
      </c>
      <c r="AR89" s="862"/>
      <c r="AS89" s="377"/>
      <c r="AT89" s="384">
        <f>+'[1]Generac. Proces. Formati'!AP30/'[1]Generac. Proces. Formati'!F30</f>
        <v>0</v>
      </c>
      <c r="AU89" s="385">
        <f>+'[1]Generac. Proces. Formati'!AS30/'[1]Generac. Proces. Formati'!F30</f>
        <v>0</v>
      </c>
      <c r="AV89" s="386">
        <f>+'[1]Generac. Proces. Formati'!AU30</f>
        <v>0</v>
      </c>
      <c r="AW89" s="862"/>
      <c r="AX89" s="370"/>
      <c r="AY89" s="344">
        <f t="shared" si="2"/>
        <v>0.41333333333333361</v>
      </c>
      <c r="AZ89" s="865"/>
      <c r="BA89" s="109" t="str">
        <f t="shared" si="3"/>
        <v xml:space="preserve"> </v>
      </c>
    </row>
    <row r="90" spans="2:53" ht="45.75" thickBot="1">
      <c r="B90" s="1096"/>
      <c r="C90" s="942"/>
      <c r="D90" s="936"/>
      <c r="E90" s="868"/>
      <c r="F90" s="908"/>
      <c r="G90" s="908"/>
      <c r="H90" s="908"/>
      <c r="I90" s="908"/>
      <c r="J90" s="908"/>
      <c r="K90" s="908"/>
      <c r="L90" s="908"/>
      <c r="M90" s="908"/>
      <c r="N90" s="908"/>
      <c r="O90" s="908"/>
      <c r="P90" s="908"/>
      <c r="Q90" s="908"/>
      <c r="R90" s="868"/>
      <c r="S90" s="868"/>
      <c r="T90" s="868"/>
      <c r="U90" s="868"/>
      <c r="V90" s="868"/>
      <c r="W90" s="871"/>
      <c r="X90" s="874"/>
      <c r="Y90" s="875"/>
      <c r="Z90" s="875"/>
      <c r="AA90" s="879" t="s">
        <v>74</v>
      </c>
      <c r="AB90" s="387" t="s">
        <v>522</v>
      </c>
      <c r="AC90" s="383" t="s">
        <v>523</v>
      </c>
      <c r="AD90" s="383" t="s">
        <v>524</v>
      </c>
      <c r="AE90" s="388" t="s">
        <v>173</v>
      </c>
      <c r="AF90" s="388">
        <v>20</v>
      </c>
      <c r="AG90" s="389">
        <v>0.35</v>
      </c>
      <c r="AH90" s="882"/>
      <c r="AI90" s="885" t="s">
        <v>160</v>
      </c>
      <c r="AJ90" s="367">
        <f>+'[1]Fortaleci. Orques. Sinfoni'!T28/'[1]Fortaleci. Orques. Sinfoni'!F28</f>
        <v>0</v>
      </c>
      <c r="AK90" s="368">
        <f>+'[1]Fortaleci. Orques. Sinfoni'!W28/'[1]Fortaleci. Orques. Sinfoni'!F28</f>
        <v>0.2</v>
      </c>
      <c r="AL90" s="369">
        <f>+'[1]Fortaleci. Orques. Sinfoni'!Y28</f>
        <v>0.2</v>
      </c>
      <c r="AM90" s="861">
        <f>AVERAGE(AL90:AL92)</f>
        <v>0.20000000000000004</v>
      </c>
      <c r="AN90" s="372">
        <f>+AM90</f>
        <v>0.20000000000000004</v>
      </c>
      <c r="AO90" s="367">
        <f>+'[1]Fortaleci. Orques. Sinfoni'!AE28/'[1]Fortaleci. Orques. Sinfoni'!F28</f>
        <v>0.05</v>
      </c>
      <c r="AP90" s="368">
        <f>+'[1]Fortaleci. Orques. Sinfoni'!AH28/'[1]Fortaleci. Orques. Sinfoni'!F28</f>
        <v>0.15</v>
      </c>
      <c r="AQ90" s="369">
        <f>+'[1]Fortaleci. Orques. Sinfoni'!AJ28</f>
        <v>0.2</v>
      </c>
      <c r="AR90" s="861">
        <f>AVERAGE(AQ90:AQ92)</f>
        <v>0.26666666666666666</v>
      </c>
      <c r="AS90" s="372">
        <f>+AR90</f>
        <v>0.26666666666666666</v>
      </c>
      <c r="AT90" s="367">
        <f>+'[1]Fortaleci. Orques. Sinfoni'!AP28/'[1]Fortaleci. Orques. Sinfoni'!F28</f>
        <v>0</v>
      </c>
      <c r="AU90" s="368">
        <f>+'[1]Fortaleci. Orques. Sinfoni'!AS28/'[1]Fortaleci. Orques. Sinfoni'!F28</f>
        <v>0</v>
      </c>
      <c r="AV90" s="369">
        <f>+'[1]Fortaleci. Orques. Sinfoni'!AU28</f>
        <v>0</v>
      </c>
      <c r="AW90" s="861">
        <f>AVERAGE(AV90:AV92)</f>
        <v>0</v>
      </c>
      <c r="AX90" s="372">
        <f>+AW90</f>
        <v>0</v>
      </c>
      <c r="AY90" s="390">
        <f t="shared" si="2"/>
        <v>0.75</v>
      </c>
      <c r="AZ90" s="863" t="s">
        <v>525</v>
      </c>
      <c r="BA90" s="109" t="str">
        <f t="shared" si="3"/>
        <v xml:space="preserve"> </v>
      </c>
    </row>
    <row r="91" spans="2:53" ht="75.75" thickBot="1">
      <c r="B91" s="1096"/>
      <c r="C91" s="391"/>
      <c r="D91" s="392"/>
      <c r="E91" s="393"/>
      <c r="F91" s="394"/>
      <c r="G91" s="394"/>
      <c r="H91" s="394"/>
      <c r="I91" s="394"/>
      <c r="J91" s="394"/>
      <c r="K91" s="394"/>
      <c r="L91" s="394"/>
      <c r="M91" s="394"/>
      <c r="N91" s="394"/>
      <c r="O91" s="394"/>
      <c r="P91" s="394"/>
      <c r="Q91" s="394"/>
      <c r="R91" s="395"/>
      <c r="S91" s="395"/>
      <c r="T91" s="395"/>
      <c r="U91" s="395"/>
      <c r="V91" s="395"/>
      <c r="W91" s="396"/>
      <c r="X91" s="523"/>
      <c r="Y91" s="397"/>
      <c r="Z91" s="397"/>
      <c r="AA91" s="880"/>
      <c r="AB91" s="387"/>
      <c r="AC91" s="383" t="s">
        <v>526</v>
      </c>
      <c r="AD91" s="383" t="s">
        <v>527</v>
      </c>
      <c r="AE91" s="388" t="s">
        <v>173</v>
      </c>
      <c r="AF91" s="398">
        <v>10</v>
      </c>
      <c r="AG91" s="399">
        <v>0.4</v>
      </c>
      <c r="AH91" s="883"/>
      <c r="AI91" s="886"/>
      <c r="AJ91" s="367">
        <f>+'[1]Fortaleci. Orques. Sinfoni'!T29/'[1]Fortaleci. Orques. Sinfoni'!F29</f>
        <v>0</v>
      </c>
      <c r="AK91" s="368">
        <f>+'[1]Fortaleci. Orques. Sinfoni'!W29/'[1]Fortaleci. Orques. Sinfoni'!F29</f>
        <v>0.2</v>
      </c>
      <c r="AL91" s="369">
        <f>+'[1]Fortaleci. Orques. Sinfoni'!Y29</f>
        <v>0.2</v>
      </c>
      <c r="AM91" s="861"/>
      <c r="AN91" s="888"/>
      <c r="AO91" s="367">
        <f>+'[1]Fortaleci. Orques. Sinfoni'!AE29/'[1]Fortaleci. Orques. Sinfoni'!F29</f>
        <v>0.2</v>
      </c>
      <c r="AP91" s="368">
        <f>+'[1]Fortaleci. Orques. Sinfoni'!AH29/'[1]Fortaleci. Orques. Sinfoni'!F29</f>
        <v>0.2</v>
      </c>
      <c r="AQ91" s="369">
        <f>+'[1]Fortaleci. Orques. Sinfoni'!AJ29</f>
        <v>0.4</v>
      </c>
      <c r="AR91" s="861"/>
      <c r="AS91" s="888"/>
      <c r="AT91" s="367">
        <f>+'[1]Fortaleci. Orques. Sinfoni'!AP29/'[1]Fortaleci. Orques. Sinfoni'!F29</f>
        <v>0</v>
      </c>
      <c r="AU91" s="368">
        <f>+'[1]Fortaleci. Orques. Sinfoni'!AS29/'[1]Fortaleci. Orques. Sinfoni'!F29</f>
        <v>0</v>
      </c>
      <c r="AV91" s="369">
        <f>+'[1]Fortaleci. Orques. Sinfoni'!AU29</f>
        <v>0</v>
      </c>
      <c r="AW91" s="861"/>
      <c r="AX91" s="890"/>
      <c r="AY91" s="390">
        <f t="shared" si="2"/>
        <v>1</v>
      </c>
      <c r="AZ91" s="864"/>
      <c r="BA91" s="109"/>
    </row>
    <row r="92" spans="2:53" ht="75.75" thickBot="1">
      <c r="B92" s="1096"/>
      <c r="C92" s="391"/>
      <c r="D92" s="392"/>
      <c r="E92" s="393"/>
      <c r="F92" s="394"/>
      <c r="G92" s="394"/>
      <c r="H92" s="394"/>
      <c r="I92" s="394"/>
      <c r="J92" s="394"/>
      <c r="K92" s="394"/>
      <c r="L92" s="394"/>
      <c r="M92" s="394"/>
      <c r="N92" s="394"/>
      <c r="O92" s="394"/>
      <c r="P92" s="394"/>
      <c r="Q92" s="394"/>
      <c r="R92" s="395"/>
      <c r="S92" s="395"/>
      <c r="T92" s="395"/>
      <c r="U92" s="395"/>
      <c r="V92" s="395"/>
      <c r="W92" s="396"/>
      <c r="X92" s="523"/>
      <c r="Y92" s="397"/>
      <c r="Z92" s="397"/>
      <c r="AA92" s="881"/>
      <c r="AB92" s="387"/>
      <c r="AC92" s="383" t="s">
        <v>528</v>
      </c>
      <c r="AD92" s="383" t="s">
        <v>529</v>
      </c>
      <c r="AE92" s="398" t="s">
        <v>196</v>
      </c>
      <c r="AF92" s="398">
        <v>1</v>
      </c>
      <c r="AG92" s="399">
        <v>0.4</v>
      </c>
      <c r="AH92" s="884"/>
      <c r="AI92" s="887"/>
      <c r="AJ92" s="367">
        <f>+'[1]Fortaleci. Orques. Sinfoni'!T30/'[1]Fortaleci. Orques. Sinfoni'!F30</f>
        <v>0</v>
      </c>
      <c r="AK92" s="368">
        <f>+'[1]Fortaleci. Orques. Sinfoni'!W30/'[1]Fortaleci. Orques. Sinfoni'!F30</f>
        <v>0.2</v>
      </c>
      <c r="AL92" s="369">
        <f>+'[1]Fortaleci. Orques. Sinfoni'!Y30</f>
        <v>0.2</v>
      </c>
      <c r="AM92" s="862"/>
      <c r="AN92" s="889"/>
      <c r="AO92" s="367">
        <f>+'[1]Fortaleci. Orques. Sinfoni'!AE30/'[1]Fortaleci. Orques. Sinfoni'!F30</f>
        <v>0.1</v>
      </c>
      <c r="AP92" s="368">
        <f>+'[1]Fortaleci. Orques. Sinfoni'!AH30/'[1]Fortaleci. Orques. Sinfoni'!F30</f>
        <v>0.1</v>
      </c>
      <c r="AQ92" s="369">
        <f>+'[1]Fortaleci. Orques. Sinfoni'!AJ30</f>
        <v>0.2</v>
      </c>
      <c r="AR92" s="862"/>
      <c r="AS92" s="889"/>
      <c r="AT92" s="367">
        <f>+'[1]Fortaleci. Orques. Sinfoni'!AP30/'[1]Fortaleci. Orques. Sinfoni'!F30</f>
        <v>0</v>
      </c>
      <c r="AU92" s="368">
        <f>+'[1]Fortaleci. Orques. Sinfoni'!AS30/'[1]Fortaleci. Orques. Sinfoni'!F30</f>
        <v>0</v>
      </c>
      <c r="AV92" s="369">
        <f>+'[1]Fortaleci. Orques. Sinfoni'!AU30</f>
        <v>0</v>
      </c>
      <c r="AW92" s="862"/>
      <c r="AX92" s="891"/>
      <c r="AY92" s="390">
        <f t="shared" si="2"/>
        <v>0.8</v>
      </c>
      <c r="AZ92" s="865"/>
      <c r="BA92" s="109"/>
    </row>
    <row r="93" spans="2:53" ht="45.75" thickBot="1">
      <c r="B93" s="1096"/>
      <c r="C93" s="847" t="s">
        <v>75</v>
      </c>
      <c r="D93" s="850" t="s">
        <v>530</v>
      </c>
      <c r="E93" s="851" t="s">
        <v>76</v>
      </c>
      <c r="F93" s="820"/>
      <c r="G93" s="820"/>
      <c r="H93" s="820"/>
      <c r="I93" s="820"/>
      <c r="J93" s="820"/>
      <c r="K93" s="820"/>
      <c r="L93" s="820"/>
      <c r="M93" s="820"/>
      <c r="N93" s="820"/>
      <c r="O93" s="820" t="s">
        <v>160</v>
      </c>
      <c r="P93" s="820"/>
      <c r="Q93" s="820"/>
      <c r="R93" s="400" t="s">
        <v>531</v>
      </c>
      <c r="S93" s="401" t="s">
        <v>532</v>
      </c>
      <c r="T93" s="401" t="s">
        <v>533</v>
      </c>
      <c r="U93" s="821" t="s">
        <v>534</v>
      </c>
      <c r="V93" s="821" t="s">
        <v>77</v>
      </c>
      <c r="W93" s="821" t="s">
        <v>535</v>
      </c>
      <c r="X93" s="821" t="s">
        <v>167</v>
      </c>
      <c r="Y93" s="821" t="s">
        <v>536</v>
      </c>
      <c r="Z93" s="821"/>
      <c r="AA93" s="821" t="s">
        <v>78</v>
      </c>
      <c r="AB93" s="829" t="s">
        <v>537</v>
      </c>
      <c r="AC93" s="402" t="s">
        <v>538</v>
      </c>
      <c r="AD93" s="403" t="s">
        <v>539</v>
      </c>
      <c r="AE93" s="404" t="s">
        <v>173</v>
      </c>
      <c r="AF93" s="405">
        <v>1</v>
      </c>
      <c r="AG93" s="406">
        <v>1</v>
      </c>
      <c r="AH93" s="830"/>
      <c r="AI93" s="843" t="s">
        <v>160</v>
      </c>
      <c r="AJ93" s="407">
        <f>+'[1]Redise. Plant. Personal'!T28/+'[1]Redise. Plant. Personal'!F28</f>
        <v>0</v>
      </c>
      <c r="AK93" s="408">
        <f>+'[1]Redise. Plant. Personal'!W28/+'[1]Redise. Plant. Personal'!F28</f>
        <v>0</v>
      </c>
      <c r="AL93" s="409">
        <f>+'[1]Redise. Plant. Personal'!Y28</f>
        <v>0</v>
      </c>
      <c r="AM93" s="844">
        <f>AVERAGE(AL93:AL95)</f>
        <v>0</v>
      </c>
      <c r="AN93" s="410">
        <f>+AM93</f>
        <v>0</v>
      </c>
      <c r="AO93" s="407">
        <f>+'[1]Redise. Plant. Personal'!AE28/+'[1]Redise. Plant. Personal'!F28</f>
        <v>0</v>
      </c>
      <c r="AP93" s="408">
        <f>+'[1]Redise. Plant. Personal'!AH28/+'[1]Redise. Plant. Personal'!F28</f>
        <v>0</v>
      </c>
      <c r="AQ93" s="409">
        <f>+'[1]Redise. Plant. Personal'!AJ28</f>
        <v>0</v>
      </c>
      <c r="AR93" s="815">
        <f>AVERAGE(AQ93:AQ95)</f>
        <v>0</v>
      </c>
      <c r="AS93" s="411">
        <f>+AR93</f>
        <v>0</v>
      </c>
      <c r="AT93" s="407">
        <f>+'[1]Redise. Plant. Personal'!AP28/+'[1]Redise. Plant. Personal'!F28</f>
        <v>0</v>
      </c>
      <c r="AU93" s="408">
        <f>+'[1]Redise. Plant. Personal'!AS28/+'[1]Redise. Plant. Personal'!F28</f>
        <v>0</v>
      </c>
      <c r="AV93" s="409">
        <f>+'[1]Redise. Plant. Personal'!AU28</f>
        <v>0</v>
      </c>
      <c r="AW93" s="815">
        <f>AVERAGE(AV93:AV95)</f>
        <v>0</v>
      </c>
      <c r="AX93" s="411">
        <f>+AW93</f>
        <v>0</v>
      </c>
      <c r="AY93" s="412">
        <f t="shared" si="2"/>
        <v>1</v>
      </c>
      <c r="AZ93" s="825" t="s">
        <v>540</v>
      </c>
      <c r="BA93" s="109" t="str">
        <f t="shared" si="3"/>
        <v xml:space="preserve"> </v>
      </c>
    </row>
    <row r="94" spans="2:53" ht="45">
      <c r="B94" s="1096"/>
      <c r="C94" s="848"/>
      <c r="D94" s="810"/>
      <c r="E94" s="831"/>
      <c r="F94" s="801"/>
      <c r="G94" s="801"/>
      <c r="H94" s="801"/>
      <c r="I94" s="801"/>
      <c r="J94" s="801"/>
      <c r="K94" s="801"/>
      <c r="L94" s="801"/>
      <c r="M94" s="801"/>
      <c r="N94" s="801"/>
      <c r="O94" s="801"/>
      <c r="P94" s="801"/>
      <c r="Q94" s="801"/>
      <c r="R94" s="413" t="s">
        <v>541</v>
      </c>
      <c r="S94" s="413" t="s">
        <v>542</v>
      </c>
      <c r="T94" s="414" t="s">
        <v>543</v>
      </c>
      <c r="U94" s="802"/>
      <c r="V94" s="801"/>
      <c r="W94" s="801"/>
      <c r="X94" s="801"/>
      <c r="Y94" s="801"/>
      <c r="Z94" s="801"/>
      <c r="AA94" s="781"/>
      <c r="AB94" s="803"/>
      <c r="AC94" s="810" t="s">
        <v>544</v>
      </c>
      <c r="AD94" s="810" t="s">
        <v>545</v>
      </c>
      <c r="AE94" s="760" t="s">
        <v>173</v>
      </c>
      <c r="AF94" s="810">
        <v>1</v>
      </c>
      <c r="AG94" s="827">
        <v>1</v>
      </c>
      <c r="AH94" s="831"/>
      <c r="AI94" s="826"/>
      <c r="AJ94" s="833">
        <f>+'[1]Redise. Plant. Personal'!T29/+'[1]Redise. Plant. Personal'!F29</f>
        <v>0</v>
      </c>
      <c r="AK94" s="835">
        <f>+'[1]Redise. Plant. Personal'!W29/+'[1]Redise. Plant. Personal'!F29</f>
        <v>0</v>
      </c>
      <c r="AL94" s="837">
        <f>+'[1]Redise. Plant. Personal'!Y29</f>
        <v>0</v>
      </c>
      <c r="AM94" s="845"/>
      <c r="AN94" s="415"/>
      <c r="AO94" s="832">
        <f>+'[1]Redise. Plant. Personal'!AE29/+'[1]Redise. Plant. Personal'!F29</f>
        <v>0</v>
      </c>
      <c r="AP94" s="834">
        <f>+'[1]Redise. Plant. Personal'!AH29/+'[1]Redise. Plant. Personal'!F29</f>
        <v>0</v>
      </c>
      <c r="AQ94" s="836">
        <f>+'[1]Redise. Plant. Personal'!AJ29</f>
        <v>0</v>
      </c>
      <c r="AR94" s="816"/>
      <c r="AS94" s="415"/>
      <c r="AT94" s="832">
        <f>+'[1]Redise. Plant. Personal'!AP29/+'[1]Redise. Plant. Personal'!F29</f>
        <v>0</v>
      </c>
      <c r="AU94" s="834">
        <f>+'[1]Redise. Plant. Personal'!AS29/+'[1]Redise. Plant. Personal'!F29</f>
        <v>0</v>
      </c>
      <c r="AV94" s="836">
        <f>+'[1]Redise. Plant. Personal'!AU29</f>
        <v>0</v>
      </c>
      <c r="AW94" s="816"/>
      <c r="AX94" s="416"/>
      <c r="AY94" s="838">
        <f t="shared" si="2"/>
        <v>1</v>
      </c>
      <c r="AZ94" s="826"/>
      <c r="BA94" s="109" t="str">
        <f t="shared" si="3"/>
        <v xml:space="preserve"> </v>
      </c>
    </row>
    <row r="95" spans="2:53" ht="90.75" thickBot="1">
      <c r="B95" s="1096"/>
      <c r="C95" s="848"/>
      <c r="D95" s="810"/>
      <c r="E95" s="831"/>
      <c r="F95" s="801"/>
      <c r="G95" s="801"/>
      <c r="H95" s="801"/>
      <c r="I95" s="801"/>
      <c r="J95" s="801"/>
      <c r="K95" s="801"/>
      <c r="L95" s="801"/>
      <c r="M95" s="801"/>
      <c r="N95" s="801"/>
      <c r="O95" s="801"/>
      <c r="P95" s="801"/>
      <c r="Q95" s="801"/>
      <c r="R95" s="417" t="s">
        <v>546</v>
      </c>
      <c r="S95" s="417" t="s">
        <v>547</v>
      </c>
      <c r="T95" s="417" t="s">
        <v>548</v>
      </c>
      <c r="U95" s="413" t="s">
        <v>549</v>
      </c>
      <c r="V95" s="801"/>
      <c r="W95" s="801"/>
      <c r="X95" s="801"/>
      <c r="Y95" s="801"/>
      <c r="Z95" s="801"/>
      <c r="AA95" s="781"/>
      <c r="AB95" s="803"/>
      <c r="AC95" s="810"/>
      <c r="AD95" s="810"/>
      <c r="AE95" s="760"/>
      <c r="AF95" s="810"/>
      <c r="AG95" s="828"/>
      <c r="AH95" s="831"/>
      <c r="AI95" s="826"/>
      <c r="AJ95" s="840"/>
      <c r="AK95" s="841"/>
      <c r="AL95" s="842"/>
      <c r="AM95" s="846"/>
      <c r="AN95" s="415"/>
      <c r="AO95" s="833"/>
      <c r="AP95" s="835"/>
      <c r="AQ95" s="837"/>
      <c r="AR95" s="817"/>
      <c r="AS95" s="415"/>
      <c r="AT95" s="833"/>
      <c r="AU95" s="835"/>
      <c r="AV95" s="837"/>
      <c r="AW95" s="817"/>
      <c r="AX95" s="416"/>
      <c r="AY95" s="839">
        <f>IF((+AG95+AL95+AQ95+AV95)&gt;=0,100%,(AG95+AL95+AQ95+AV95))</f>
        <v>1</v>
      </c>
      <c r="AZ95" s="826"/>
      <c r="BA95" s="109" t="str">
        <f t="shared" si="3"/>
        <v xml:space="preserve"> </v>
      </c>
    </row>
    <row r="96" spans="2:53" ht="150.75" thickBot="1">
      <c r="B96" s="1096"/>
      <c r="C96" s="848"/>
      <c r="D96" s="810"/>
      <c r="E96" s="852" t="s">
        <v>79</v>
      </c>
      <c r="F96" s="787"/>
      <c r="G96" s="787"/>
      <c r="H96" s="787"/>
      <c r="I96" s="787"/>
      <c r="J96" s="787"/>
      <c r="K96" s="787"/>
      <c r="L96" s="787"/>
      <c r="M96" s="787"/>
      <c r="N96" s="787"/>
      <c r="O96" s="787" t="s">
        <v>160</v>
      </c>
      <c r="P96" s="787"/>
      <c r="Q96" s="787"/>
      <c r="R96" s="778" t="s">
        <v>550</v>
      </c>
      <c r="S96" s="778" t="s">
        <v>551</v>
      </c>
      <c r="T96" s="778" t="s">
        <v>552</v>
      </c>
      <c r="U96" s="778" t="s">
        <v>553</v>
      </c>
      <c r="V96" s="780" t="s">
        <v>80</v>
      </c>
      <c r="W96" s="780" t="s">
        <v>535</v>
      </c>
      <c r="X96" s="780" t="s">
        <v>167</v>
      </c>
      <c r="Y96" s="780" t="s">
        <v>536</v>
      </c>
      <c r="Z96" s="780"/>
      <c r="AA96" s="780" t="s">
        <v>81</v>
      </c>
      <c r="AB96" s="418" t="s">
        <v>554</v>
      </c>
      <c r="AC96" s="419" t="s">
        <v>555</v>
      </c>
      <c r="AD96" s="420" t="s">
        <v>556</v>
      </c>
      <c r="AE96" s="421" t="s">
        <v>196</v>
      </c>
      <c r="AF96" s="422">
        <v>1</v>
      </c>
      <c r="AG96" s="423">
        <v>0</v>
      </c>
      <c r="AH96" s="760"/>
      <c r="AI96" s="822" t="s">
        <v>160</v>
      </c>
      <c r="AJ96" s="424">
        <f>+'[1]Modern. Platafor. Tecnológ'!T28/'[1]Modern. Platafor. Tecnológ'!F28</f>
        <v>0</v>
      </c>
      <c r="AK96" s="425">
        <f>+'[1]Modern. Platafor. Tecnológ'!W28/'[1]Modern. Platafor. Tecnológ'!F28</f>
        <v>0.76</v>
      </c>
      <c r="AL96" s="426">
        <f>+'[1]Modern. Platafor. Tecnológ'!Y28</f>
        <v>0.76</v>
      </c>
      <c r="AM96" s="816">
        <f>AVERAGE(AL96:AL98)</f>
        <v>0.74333333333333329</v>
      </c>
      <c r="AN96" s="427">
        <f>+AM96</f>
        <v>0.74333333333333329</v>
      </c>
      <c r="AO96" s="424">
        <f>+'[1]Modern. Platafor. Tecnológ'!AE28/'[1]Modern. Platafor. Tecnológ'!F28</f>
        <v>3.3300000000000003E-2</v>
      </c>
      <c r="AP96" s="425">
        <f>+'[1]Modern. Platafor. Tecnológ'!AH28/'[1]Modern. Platafor. Tecnológ'!F28</f>
        <v>9.8000000000000004E-2</v>
      </c>
      <c r="AQ96" s="426">
        <f>+'[1]Modern. Platafor. Tecnológ'!AJ28</f>
        <v>0.1313</v>
      </c>
      <c r="AR96" s="815">
        <f>AVERAGE(AQ96:AQ98)</f>
        <v>0.1062</v>
      </c>
      <c r="AS96" s="427">
        <f>+AR96</f>
        <v>0.1062</v>
      </c>
      <c r="AT96" s="424">
        <f>+'[1]Modern. Platafor. Tecnológ'!AP28/'[1]Modern. Platafor. Tecnológ'!F28</f>
        <v>0</v>
      </c>
      <c r="AU96" s="425">
        <f>+'[1]Modern. Platafor. Tecnológ'!AS28/'[1]Modern. Platafor. Tecnológ'!F28</f>
        <v>0</v>
      </c>
      <c r="AV96" s="426">
        <f>+'[1]Modern. Platafor. Tecnológ'!AU28</f>
        <v>0</v>
      </c>
      <c r="AW96" s="815">
        <f>AVERAGE(AV96:AV98)</f>
        <v>0</v>
      </c>
      <c r="AX96" s="428">
        <f>+AW96</f>
        <v>0</v>
      </c>
      <c r="AY96" s="429">
        <f t="shared" ref="AY96:AY125" si="4">IF((+AG96+AL96+AQ96+AV96)&gt;=1,1,(AG96+AL96+AQ96+AV96))</f>
        <v>0.89129999999999998</v>
      </c>
      <c r="AZ96" s="774" t="s">
        <v>557</v>
      </c>
      <c r="BA96" s="109" t="str">
        <f t="shared" si="3"/>
        <v xml:space="preserve"> </v>
      </c>
    </row>
    <row r="97" spans="2:53" ht="135">
      <c r="B97" s="1096"/>
      <c r="C97" s="848"/>
      <c r="D97" s="810"/>
      <c r="E97" s="853"/>
      <c r="F97" s="788"/>
      <c r="G97" s="788"/>
      <c r="H97" s="788"/>
      <c r="I97" s="788"/>
      <c r="J97" s="788"/>
      <c r="K97" s="788"/>
      <c r="L97" s="788"/>
      <c r="M97" s="788"/>
      <c r="N97" s="788"/>
      <c r="O97" s="788"/>
      <c r="P97" s="788"/>
      <c r="Q97" s="788"/>
      <c r="R97" s="779"/>
      <c r="S97" s="779"/>
      <c r="T97" s="779"/>
      <c r="U97" s="779"/>
      <c r="V97" s="781"/>
      <c r="W97" s="801"/>
      <c r="X97" s="801"/>
      <c r="Y97" s="801"/>
      <c r="Z97" s="801"/>
      <c r="AA97" s="781"/>
      <c r="AB97" s="418" t="s">
        <v>558</v>
      </c>
      <c r="AC97" s="419" t="s">
        <v>559</v>
      </c>
      <c r="AD97" s="420" t="s">
        <v>560</v>
      </c>
      <c r="AE97" s="421" t="s">
        <v>196</v>
      </c>
      <c r="AF97" s="422">
        <v>1</v>
      </c>
      <c r="AG97" s="423">
        <v>0</v>
      </c>
      <c r="AH97" s="814"/>
      <c r="AI97" s="823"/>
      <c r="AJ97" s="430">
        <f>+'[1]Modern. Platafor. Tecnológ'!T29/'[1]Modern. Platafor. Tecnológ'!F29</f>
        <v>0</v>
      </c>
      <c r="AK97" s="431">
        <f>+'[1]Modern. Platafor. Tecnológ'!W29/'[1]Modern. Platafor. Tecnológ'!F29</f>
        <v>1</v>
      </c>
      <c r="AL97" s="432">
        <f>+'[1]Modern. Platafor. Tecnológ'!Y29</f>
        <v>1</v>
      </c>
      <c r="AM97" s="816"/>
      <c r="AN97" s="415"/>
      <c r="AO97" s="430">
        <f>+'[1]Modern. Platafor. Tecnológ'!AE29/'[1]Modern. Platafor. Tecnológ'!F29</f>
        <v>0</v>
      </c>
      <c r="AP97" s="431">
        <f>+'[1]Modern. Platafor. Tecnológ'!AH29/'[1]Modern. Platafor. Tecnológ'!F29</f>
        <v>0</v>
      </c>
      <c r="AQ97" s="432">
        <f>+'[1]Modern. Platafor. Tecnológ'!AJ29</f>
        <v>0</v>
      </c>
      <c r="AR97" s="816"/>
      <c r="AS97" s="415"/>
      <c r="AT97" s="430">
        <f>+'[1]Modern. Platafor. Tecnológ'!AP29/'[1]Modern. Platafor. Tecnológ'!F29</f>
        <v>0</v>
      </c>
      <c r="AU97" s="431">
        <f>+'[1]Modern. Platafor. Tecnológ'!AS29/'[1]Modern. Platafor. Tecnológ'!F29</f>
        <v>0</v>
      </c>
      <c r="AV97" s="432">
        <f>+'[1]Modern. Platafor. Tecnológ'!AU29</f>
        <v>0</v>
      </c>
      <c r="AW97" s="816"/>
      <c r="AX97" s="416"/>
      <c r="AY97" s="429">
        <f t="shared" si="4"/>
        <v>1</v>
      </c>
      <c r="AZ97" s="775"/>
      <c r="BA97" s="109" t="str">
        <f t="shared" si="3"/>
        <v xml:space="preserve"> </v>
      </c>
    </row>
    <row r="98" spans="2:53" ht="390.75" thickBot="1">
      <c r="B98" s="1096"/>
      <c r="C98" s="848"/>
      <c r="D98" s="810"/>
      <c r="E98" s="853"/>
      <c r="F98" s="788"/>
      <c r="G98" s="788"/>
      <c r="H98" s="788"/>
      <c r="I98" s="788"/>
      <c r="J98" s="788"/>
      <c r="K98" s="788"/>
      <c r="L98" s="788"/>
      <c r="M98" s="788"/>
      <c r="N98" s="788"/>
      <c r="O98" s="788"/>
      <c r="P98" s="788"/>
      <c r="Q98" s="788"/>
      <c r="R98" s="798"/>
      <c r="S98" s="798"/>
      <c r="T98" s="798"/>
      <c r="U98" s="779"/>
      <c r="V98" s="781"/>
      <c r="W98" s="801"/>
      <c r="X98" s="801"/>
      <c r="Y98" s="801"/>
      <c r="Z98" s="801"/>
      <c r="AA98" s="781"/>
      <c r="AB98" s="418" t="s">
        <v>561</v>
      </c>
      <c r="AC98" s="419" t="s">
        <v>562</v>
      </c>
      <c r="AD98" s="420" t="s">
        <v>563</v>
      </c>
      <c r="AE98" s="421" t="s">
        <v>196</v>
      </c>
      <c r="AF98" s="422">
        <v>1</v>
      </c>
      <c r="AG98" s="423">
        <v>0</v>
      </c>
      <c r="AH98" s="814"/>
      <c r="AI98" s="824"/>
      <c r="AJ98" s="433">
        <f>+'[1]Modern. Platafor. Tecnológ'!T30/'[1]Modern. Platafor. Tecnológ'!F30</f>
        <v>0</v>
      </c>
      <c r="AK98" s="434">
        <f>+'[1]Modern. Platafor. Tecnológ'!W30/'[1]Modern. Platafor. Tecnológ'!F30</f>
        <v>0.47</v>
      </c>
      <c r="AL98" s="435">
        <f>+'[1]Modern. Platafor. Tecnológ'!Y30</f>
        <v>0.47</v>
      </c>
      <c r="AM98" s="816"/>
      <c r="AN98" s="415"/>
      <c r="AO98" s="433">
        <f>+'[1]Modern. Platafor. Tecnológ'!AE30/'[1]Modern. Platafor. Tecnológ'!F30</f>
        <v>0.1333</v>
      </c>
      <c r="AP98" s="434">
        <f>+'[1]Modern. Platafor. Tecnológ'!AH30/'[1]Modern. Platafor. Tecnológ'!F30</f>
        <v>5.3999999999999999E-2</v>
      </c>
      <c r="AQ98" s="435">
        <f>+'[1]Modern. Platafor. Tecnológ'!AJ30</f>
        <v>0.18729999999999999</v>
      </c>
      <c r="AR98" s="816"/>
      <c r="AS98" s="415"/>
      <c r="AT98" s="433">
        <f>+'[1]Modern. Platafor. Tecnológ'!AP30/'[1]Modern. Platafor. Tecnológ'!F30</f>
        <v>0</v>
      </c>
      <c r="AU98" s="434">
        <f>+'[1]Modern. Platafor. Tecnológ'!AS30/'[1]Modern. Platafor. Tecnológ'!F30</f>
        <v>0</v>
      </c>
      <c r="AV98" s="435">
        <f>+'[1]Modern. Platafor. Tecnológ'!AU30</f>
        <v>0</v>
      </c>
      <c r="AW98" s="816"/>
      <c r="AX98" s="416"/>
      <c r="AY98" s="429">
        <f t="shared" si="4"/>
        <v>0.6573</v>
      </c>
      <c r="AZ98" s="775"/>
      <c r="BA98" s="109" t="str">
        <f t="shared" si="3"/>
        <v xml:space="preserve"> </v>
      </c>
    </row>
    <row r="99" spans="2:53" ht="45.75" thickBot="1">
      <c r="B99" s="1096"/>
      <c r="C99" s="848"/>
      <c r="D99" s="810"/>
      <c r="E99" s="831"/>
      <c r="F99" s="788"/>
      <c r="G99" s="788"/>
      <c r="H99" s="788"/>
      <c r="I99" s="788"/>
      <c r="J99" s="788"/>
      <c r="K99" s="788"/>
      <c r="L99" s="788"/>
      <c r="M99" s="788"/>
      <c r="N99" s="788"/>
      <c r="O99" s="788"/>
      <c r="P99" s="788"/>
      <c r="Q99" s="788"/>
      <c r="R99" s="787" t="s">
        <v>564</v>
      </c>
      <c r="S99" s="778" t="s">
        <v>565</v>
      </c>
      <c r="T99" s="778" t="s">
        <v>566</v>
      </c>
      <c r="U99" s="779"/>
      <c r="V99" s="801"/>
      <c r="W99" s="801"/>
      <c r="X99" s="801"/>
      <c r="Y99" s="801"/>
      <c r="Z99" s="803"/>
      <c r="AA99" s="810" t="s">
        <v>82</v>
      </c>
      <c r="AB99" s="436" t="s">
        <v>567</v>
      </c>
      <c r="AC99" s="437" t="s">
        <v>568</v>
      </c>
      <c r="AD99" s="437" t="s">
        <v>569</v>
      </c>
      <c r="AE99" s="418" t="s">
        <v>173</v>
      </c>
      <c r="AF99" s="418">
        <v>15000</v>
      </c>
      <c r="AG99" s="438">
        <v>1</v>
      </c>
      <c r="AH99" s="439"/>
      <c r="AI99" s="811" t="s">
        <v>160</v>
      </c>
      <c r="AJ99" s="424">
        <f>+'[1]Consolid. Sistem. Informaci'!T28/'[1]Consolid. Sistem. Informaci'!F28</f>
        <v>0</v>
      </c>
      <c r="AK99" s="425">
        <f>+'[1]Consolid. Sistem. Informaci'!W28/'[1]Consolid. Sistem. Informaci'!H28</f>
        <v>0</v>
      </c>
      <c r="AL99" s="426">
        <f>+'[1]Consolid. Sistem. Informaci'!Y28</f>
        <v>0</v>
      </c>
      <c r="AM99" s="815">
        <f>AVERAGE(AL99:AL101)</f>
        <v>0.20909090909090911</v>
      </c>
      <c r="AN99" s="440">
        <f>+AM99</f>
        <v>0.20909090909090911</v>
      </c>
      <c r="AO99" s="424">
        <f>+'[1]Consolid. Sistem. Informaci'!AE28/'[1]Consolid. Sistem. Informaci'!F28</f>
        <v>0</v>
      </c>
      <c r="AP99" s="425">
        <f>+'[1]Consolid. Sistem. Informaci'!AH28/'[1]Consolid. Sistem. Informaci'!F28</f>
        <v>0</v>
      </c>
      <c r="AQ99" s="426">
        <f>+'[1]Consolid. Sistem. Informaci'!AJ28</f>
        <v>0</v>
      </c>
      <c r="AR99" s="815">
        <f>AVERAGE(AQ99:AQ101)</f>
        <v>0.11414141414141414</v>
      </c>
      <c r="AS99" s="440">
        <f>+AR99</f>
        <v>0.11414141414141414</v>
      </c>
      <c r="AT99" s="424">
        <f>+'[1]Consolid. Sistem. Informaci'!AP28/'[1]Consolid. Sistem. Informaci'!F28</f>
        <v>0</v>
      </c>
      <c r="AU99" s="425">
        <f>+'[1]Consolid. Sistem. Informaci'!AS28/'[1]Consolid. Sistem. Informaci'!F28</f>
        <v>0</v>
      </c>
      <c r="AV99" s="426">
        <f>+'[1]Consolid. Sistem. Informaci'!AU28</f>
        <v>0</v>
      </c>
      <c r="AW99" s="815">
        <f>AVERAGE(AV99:AV101)</f>
        <v>0</v>
      </c>
      <c r="AX99" s="441">
        <f>+AW99</f>
        <v>0</v>
      </c>
      <c r="AY99" s="429">
        <f>IF((+AG99+AL99+AQ99+AV99)&gt;=1,1,(AG99+AL99+AQ99+AV99))</f>
        <v>1</v>
      </c>
      <c r="AZ99" s="760" t="s">
        <v>570</v>
      </c>
      <c r="BA99" s="109" t="str">
        <f t="shared" si="3"/>
        <v xml:space="preserve"> </v>
      </c>
    </row>
    <row r="100" spans="2:53" ht="45">
      <c r="B100" s="1096"/>
      <c r="C100" s="848"/>
      <c r="D100" s="810"/>
      <c r="E100" s="831"/>
      <c r="F100" s="788"/>
      <c r="G100" s="788"/>
      <c r="H100" s="788"/>
      <c r="I100" s="788"/>
      <c r="J100" s="788"/>
      <c r="K100" s="788"/>
      <c r="L100" s="788"/>
      <c r="M100" s="788"/>
      <c r="N100" s="788"/>
      <c r="O100" s="788"/>
      <c r="P100" s="788"/>
      <c r="Q100" s="788"/>
      <c r="R100" s="788"/>
      <c r="S100" s="779"/>
      <c r="T100" s="779"/>
      <c r="U100" s="779"/>
      <c r="V100" s="801"/>
      <c r="W100" s="801"/>
      <c r="X100" s="801"/>
      <c r="Y100" s="801"/>
      <c r="Z100" s="803"/>
      <c r="AA100" s="810"/>
      <c r="AB100" s="818" t="s">
        <v>571</v>
      </c>
      <c r="AC100" s="437" t="s">
        <v>572</v>
      </c>
      <c r="AD100" s="437" t="s">
        <v>573</v>
      </c>
      <c r="AE100" s="437" t="s">
        <v>173</v>
      </c>
      <c r="AF100" s="437">
        <v>15</v>
      </c>
      <c r="AG100" s="442">
        <v>0.8</v>
      </c>
      <c r="AH100" s="439"/>
      <c r="AI100" s="812"/>
      <c r="AJ100" s="430">
        <f>+'[1]Consolid. Sistem. Informaci'!T29/'[1]Consolid. Sistem. Informaci'!F29</f>
        <v>0</v>
      </c>
      <c r="AK100" s="431">
        <f>+'[1]Consolid. Sistem. Informaci'!W29/'[1]Consolid. Sistem. Informaci'!H29</f>
        <v>0</v>
      </c>
      <c r="AL100" s="432">
        <f>+'[1]Consolid. Sistem. Informaci'!Y29</f>
        <v>0</v>
      </c>
      <c r="AM100" s="816"/>
      <c r="AN100" s="415"/>
      <c r="AO100" s="430">
        <f>+'[1]Consolid. Sistem. Informaci'!AE29/'[1]Consolid. Sistem. Informaci'!F29</f>
        <v>6.6666666666666666E-2</v>
      </c>
      <c r="AP100" s="431">
        <f>+'[1]Consolid. Sistem. Informaci'!AH29/'[1]Consolid. Sistem. Informaci'!F29</f>
        <v>6.6666666666666666E-2</v>
      </c>
      <c r="AQ100" s="432">
        <f>+'[1]Consolid. Sistem. Informaci'!AJ29</f>
        <v>0.13333333333333333</v>
      </c>
      <c r="AR100" s="816"/>
      <c r="AS100" s="415"/>
      <c r="AT100" s="430">
        <f>+'[1]Consolid. Sistem. Informaci'!AP29/'[1]Consolid. Sistem. Informaci'!F29</f>
        <v>0</v>
      </c>
      <c r="AU100" s="431">
        <f>+'[1]Consolid. Sistem. Informaci'!AS29/'[1]Consolid. Sistem. Informaci'!F29</f>
        <v>0</v>
      </c>
      <c r="AV100" s="432">
        <f>+'[1]Consolid. Sistem. Informaci'!AU29</f>
        <v>0</v>
      </c>
      <c r="AW100" s="816"/>
      <c r="AX100" s="416"/>
      <c r="AY100" s="429">
        <f>IF((+AG100+AL100+AQ100+AV100)&gt;=1,1,(AG100+AL100+AQ100+AV100))</f>
        <v>0.93333333333333335</v>
      </c>
      <c r="AZ100" s="760"/>
      <c r="BA100" s="109" t="str">
        <f t="shared" si="3"/>
        <v xml:space="preserve"> </v>
      </c>
    </row>
    <row r="101" spans="2:53" ht="60.75" thickBot="1">
      <c r="B101" s="1096"/>
      <c r="C101" s="848"/>
      <c r="D101" s="810"/>
      <c r="E101" s="831"/>
      <c r="F101" s="788"/>
      <c r="G101" s="788"/>
      <c r="H101" s="788"/>
      <c r="I101" s="788"/>
      <c r="J101" s="788"/>
      <c r="K101" s="788"/>
      <c r="L101" s="788"/>
      <c r="M101" s="788"/>
      <c r="N101" s="788"/>
      <c r="O101" s="788"/>
      <c r="P101" s="788"/>
      <c r="Q101" s="788"/>
      <c r="R101" s="443"/>
      <c r="S101" s="444"/>
      <c r="T101" s="444"/>
      <c r="U101" s="779"/>
      <c r="V101" s="801"/>
      <c r="W101" s="801"/>
      <c r="X101" s="801"/>
      <c r="Y101" s="803"/>
      <c r="Z101" s="803"/>
      <c r="AA101" s="810"/>
      <c r="AB101" s="819"/>
      <c r="AC101" s="437" t="s">
        <v>574</v>
      </c>
      <c r="AD101" s="437" t="s">
        <v>575</v>
      </c>
      <c r="AE101" s="437" t="s">
        <v>173</v>
      </c>
      <c r="AF101" s="437">
        <v>110</v>
      </c>
      <c r="AG101" s="442">
        <v>0</v>
      </c>
      <c r="AH101" s="439"/>
      <c r="AI101" s="813"/>
      <c r="AJ101" s="433">
        <f>+'[1]Consolid. Sistem. Informaci'!T30/'[1]Consolid. Sistem. Informaci'!F30</f>
        <v>0.16363636363636364</v>
      </c>
      <c r="AK101" s="434">
        <f>+'[1]Consolid. Sistem. Informaci'!W30/'[1]Consolid. Sistem. Informaci'!F30</f>
        <v>0.46363636363636362</v>
      </c>
      <c r="AL101" s="435">
        <f>+'[1]Consolid. Sistem. Informaci'!Y30</f>
        <v>0.62727272727272732</v>
      </c>
      <c r="AM101" s="817"/>
      <c r="AN101" s="415"/>
      <c r="AO101" s="433">
        <f>+'[1]Consolid. Sistem. Informaci'!AE30/'[1]Consolid. Sistem. Informaci'!F30</f>
        <v>0.11818181818181818</v>
      </c>
      <c r="AP101" s="434">
        <f>+'[1]Consolid. Sistem. Informaci'!AH30/'[1]Consolid. Sistem. Informaci'!F30</f>
        <v>9.0909090909090912E-2</v>
      </c>
      <c r="AQ101" s="435">
        <f>+'[1]Consolid. Sistem. Informaci'!AJ30</f>
        <v>0.20909090909090908</v>
      </c>
      <c r="AR101" s="817"/>
      <c r="AS101" s="415"/>
      <c r="AT101" s="433">
        <f>+'[1]Consolid. Sistem. Informaci'!AP30/'[1]Consolid. Sistem. Informaci'!F30</f>
        <v>0</v>
      </c>
      <c r="AU101" s="434">
        <f>+'[1]Consolid. Sistem. Informaci'!AS30/'[1]Consolid. Sistem. Informaci'!F30</f>
        <v>0</v>
      </c>
      <c r="AV101" s="435">
        <f>+'[1]Consolid. Sistem. Informaci'!AU30</f>
        <v>0</v>
      </c>
      <c r="AW101" s="817"/>
      <c r="AX101" s="416"/>
      <c r="AY101" s="429">
        <f>IF((+AG101+AL101+AQ101+AV101)&gt;=1,1,(AG101+AL101+AQ101+AV101))</f>
        <v>0.83636363636363642</v>
      </c>
      <c r="AZ101" s="760"/>
      <c r="BA101" s="109"/>
    </row>
    <row r="102" spans="2:53" ht="120.75" thickBot="1">
      <c r="B102" s="1096"/>
      <c r="C102" s="848"/>
      <c r="D102" s="810"/>
      <c r="E102" s="831"/>
      <c r="F102" s="788"/>
      <c r="G102" s="788"/>
      <c r="H102" s="788"/>
      <c r="I102" s="788"/>
      <c r="J102" s="788"/>
      <c r="K102" s="788"/>
      <c r="L102" s="788"/>
      <c r="M102" s="788"/>
      <c r="N102" s="788"/>
      <c r="O102" s="788"/>
      <c r="P102" s="788"/>
      <c r="Q102" s="788"/>
      <c r="R102" s="421" t="s">
        <v>576</v>
      </c>
      <c r="S102" s="421" t="s">
        <v>577</v>
      </c>
      <c r="T102" s="421" t="s">
        <v>578</v>
      </c>
      <c r="U102" s="798"/>
      <c r="V102" s="802"/>
      <c r="W102" s="802"/>
      <c r="X102" s="802"/>
      <c r="Y102" s="804"/>
      <c r="Z102" s="804"/>
      <c r="AA102" s="402" t="s">
        <v>83</v>
      </c>
      <c r="AB102" s="445" t="s">
        <v>579</v>
      </c>
      <c r="AC102" s="421" t="s">
        <v>580</v>
      </c>
      <c r="AD102" s="421" t="s">
        <v>581</v>
      </c>
      <c r="AE102" s="421" t="s">
        <v>196</v>
      </c>
      <c r="AF102" s="421">
        <v>100</v>
      </c>
      <c r="AG102" s="446">
        <v>0.7</v>
      </c>
      <c r="AH102" s="439"/>
      <c r="AI102" s="447" t="s">
        <v>160</v>
      </c>
      <c r="AJ102" s="448">
        <f>+'[1]Moderni. Data. Center'!T28/'[1]Moderni. Data. Center'!F28</f>
        <v>2.9999999999999997E-4</v>
      </c>
      <c r="AK102" s="449">
        <f>+'[1]Moderni. Data. Center'!W28/'[1]Moderni. Data. Center'!F28</f>
        <v>2.2000000000000001E-3</v>
      </c>
      <c r="AL102" s="450">
        <f>+'[1]Moderni. Data. Center'!Y28</f>
        <v>0.25</v>
      </c>
      <c r="AM102" s="451">
        <f t="shared" ref="AM102:AM114" si="5">AVERAGE(AL102)</f>
        <v>0.25</v>
      </c>
      <c r="AN102" s="428">
        <f t="shared" ref="AN102:AN117" si="6">+AM102</f>
        <v>0.25</v>
      </c>
      <c r="AO102" s="452">
        <f>+'[1]Moderni. Data. Center'!AE28/'[1]Moderni. Data. Center'!F28</f>
        <v>5.0000000000000001E-4</v>
      </c>
      <c r="AP102" s="449">
        <f>+'[1]Moderni. Data. Center'!AH28/'[1]Moderni. Data. Center'!F28</f>
        <v>0</v>
      </c>
      <c r="AQ102" s="450">
        <f>+'[1]Moderni. Data. Center'!AJ28</f>
        <v>0.05</v>
      </c>
      <c r="AR102" s="453">
        <f t="shared" ref="AR102:AR114" si="7">AVERAGE(AQ102)</f>
        <v>0.05</v>
      </c>
      <c r="AS102" s="428">
        <f t="shared" ref="AS102:AS117" si="8">+AR102</f>
        <v>0.05</v>
      </c>
      <c r="AT102" s="452">
        <f>+'[1]Moderni. Data. Center'!AP28/'[1]Moderni. Data. Center'!F28</f>
        <v>0</v>
      </c>
      <c r="AU102" s="449">
        <f>+'[1]Moderni. Data. Center'!AS28/'[1]Moderni. Data. Center'!F28</f>
        <v>0</v>
      </c>
      <c r="AV102" s="450">
        <f>+'[1]Moderni. Data. Center'!AU28</f>
        <v>0</v>
      </c>
      <c r="AW102" s="453">
        <f t="shared" ref="AW102:AW114" si="9">AVERAGE(AV102)</f>
        <v>0</v>
      </c>
      <c r="AX102" s="428">
        <f t="shared" ref="AX102:AX117" si="10">+AW102</f>
        <v>0</v>
      </c>
      <c r="AY102" s="429">
        <f t="shared" si="4"/>
        <v>1</v>
      </c>
      <c r="AZ102" s="454" t="s">
        <v>557</v>
      </c>
      <c r="BA102" s="109" t="str">
        <f t="shared" si="3"/>
        <v xml:space="preserve"> </v>
      </c>
    </row>
    <row r="103" spans="2:53" ht="75.75" thickBot="1">
      <c r="B103" s="1096"/>
      <c r="C103" s="848"/>
      <c r="D103" s="810"/>
      <c r="E103" s="854"/>
      <c r="F103" s="800"/>
      <c r="G103" s="800"/>
      <c r="H103" s="800"/>
      <c r="I103" s="800"/>
      <c r="J103" s="800"/>
      <c r="K103" s="800"/>
      <c r="L103" s="800"/>
      <c r="M103" s="800"/>
      <c r="N103" s="800"/>
      <c r="O103" s="800"/>
      <c r="P103" s="800"/>
      <c r="Q103" s="800"/>
      <c r="R103" s="421" t="s">
        <v>582</v>
      </c>
      <c r="S103" s="421" t="s">
        <v>583</v>
      </c>
      <c r="T103" s="455" t="s">
        <v>584</v>
      </c>
      <c r="U103" s="421" t="s">
        <v>585</v>
      </c>
      <c r="V103" s="456" t="s">
        <v>84</v>
      </c>
      <c r="W103" s="456" t="s">
        <v>586</v>
      </c>
      <c r="X103" s="456" t="s">
        <v>167</v>
      </c>
      <c r="Y103" s="457" t="s">
        <v>587</v>
      </c>
      <c r="Z103" s="457"/>
      <c r="AA103" s="458" t="s">
        <v>85</v>
      </c>
      <c r="AB103" s="418" t="s">
        <v>588</v>
      </c>
      <c r="AC103" s="421" t="s">
        <v>589</v>
      </c>
      <c r="AD103" s="421" t="s">
        <v>590</v>
      </c>
      <c r="AE103" s="421" t="s">
        <v>173</v>
      </c>
      <c r="AF103" s="459">
        <v>12170</v>
      </c>
      <c r="AG103" s="423">
        <v>0.23985209531635199</v>
      </c>
      <c r="AH103" s="439"/>
      <c r="AI103" s="460" t="s">
        <v>160</v>
      </c>
      <c r="AJ103" s="461">
        <f>+'[1]Marcacio. Bienes. Muebles'!T28/'[1]Marcacio. Bienes. Muebles'!F28</f>
        <v>5.3985209531635166E-2</v>
      </c>
      <c r="AK103" s="462">
        <f>+'[1]Marcacio. Bienes. Muebles'!W28/'[1]Marcacio. Bienes. Muebles'!F28</f>
        <v>9.8110106820049295E-2</v>
      </c>
      <c r="AL103" s="463">
        <f>+'[1]Marcacio. Bienes. Muebles'!Y28</f>
        <v>0.15209531635168447</v>
      </c>
      <c r="AM103" s="464">
        <f t="shared" si="5"/>
        <v>0.15209531635168447</v>
      </c>
      <c r="AN103" s="427">
        <f t="shared" si="6"/>
        <v>0.15209531635168447</v>
      </c>
      <c r="AO103" s="452">
        <f>+'[1]Marcacio. Bienes. Muebles'!AE28/'[1]Marcacio. Bienes. Muebles'!F28</f>
        <v>0.19934264585045194</v>
      </c>
      <c r="AP103" s="449">
        <f>+'[1]Marcacio. Bienes. Muebles'!AH28/'[1]Marcacio. Bienes. Muebles'!F28</f>
        <v>0.22999178307313065</v>
      </c>
      <c r="AQ103" s="450">
        <f>+'[1]Marcacio. Bienes. Muebles'!AJ28</f>
        <v>0.42933442892358259</v>
      </c>
      <c r="AR103" s="464">
        <f t="shared" si="7"/>
        <v>0.42933442892358259</v>
      </c>
      <c r="AS103" s="427">
        <f t="shared" si="8"/>
        <v>0.42933442892358259</v>
      </c>
      <c r="AT103" s="452">
        <f>+'[1]Marcacio. Bienes. Muebles'!AP28/'[1]Marcacio. Bienes. Muebles'!F28</f>
        <v>0</v>
      </c>
      <c r="AU103" s="449">
        <f>+'[1]Marcacio. Bienes. Muebles'!AS28/'[1]Marcacio. Bienes. Muebles'!F28</f>
        <v>0</v>
      </c>
      <c r="AV103" s="450">
        <f>+'[1]Marcacio. Bienes. Muebles'!AU28</f>
        <v>0</v>
      </c>
      <c r="AW103" s="464">
        <f t="shared" si="9"/>
        <v>0</v>
      </c>
      <c r="AX103" s="428">
        <f t="shared" si="10"/>
        <v>0</v>
      </c>
      <c r="AY103" s="429">
        <f t="shared" si="4"/>
        <v>0.82128184059161913</v>
      </c>
      <c r="AZ103" s="465" t="s">
        <v>591</v>
      </c>
      <c r="BA103" s="109" t="str">
        <f t="shared" si="3"/>
        <v xml:space="preserve"> </v>
      </c>
    </row>
    <row r="104" spans="2:53" ht="165.75" thickBot="1">
      <c r="B104" s="1096"/>
      <c r="C104" s="848"/>
      <c r="D104" s="810"/>
      <c r="E104" s="852" t="s">
        <v>86</v>
      </c>
      <c r="F104" s="787"/>
      <c r="G104" s="787"/>
      <c r="H104" s="787"/>
      <c r="I104" s="787"/>
      <c r="J104" s="787"/>
      <c r="K104" s="787"/>
      <c r="L104" s="787"/>
      <c r="M104" s="787"/>
      <c r="N104" s="787"/>
      <c r="O104" s="787" t="s">
        <v>160</v>
      </c>
      <c r="P104" s="787"/>
      <c r="Q104" s="787"/>
      <c r="R104" s="778" t="s">
        <v>592</v>
      </c>
      <c r="S104" s="809" t="s">
        <v>593</v>
      </c>
      <c r="T104" s="809" t="s">
        <v>594</v>
      </c>
      <c r="U104" s="809" t="s">
        <v>595</v>
      </c>
      <c r="V104" s="778" t="s">
        <v>87</v>
      </c>
      <c r="W104" s="778" t="s">
        <v>596</v>
      </c>
      <c r="X104" s="778" t="s">
        <v>167</v>
      </c>
      <c r="Y104" s="790" t="s">
        <v>597</v>
      </c>
      <c r="Z104" s="790"/>
      <c r="AA104" s="421" t="s">
        <v>88</v>
      </c>
      <c r="AB104" s="421" t="s">
        <v>598</v>
      </c>
      <c r="AC104" s="439" t="s">
        <v>599</v>
      </c>
      <c r="AD104" s="420" t="s">
        <v>600</v>
      </c>
      <c r="AE104" s="420" t="s">
        <v>173</v>
      </c>
      <c r="AF104" s="466">
        <v>110</v>
      </c>
      <c r="AG104" s="467">
        <v>0.21809999999999999</v>
      </c>
      <c r="AH104" s="439"/>
      <c r="AI104" s="468" t="s">
        <v>160</v>
      </c>
      <c r="AJ104" s="469">
        <f>+'[1]Elaboracio. Diseño. Estudios'!T28/'[1]Elaboracio. Diseño. Estudios'!F28</f>
        <v>0</v>
      </c>
      <c r="AK104" s="470">
        <f>+'[1]Elaboracio. Diseño. Estudios'!W28/'[1]Elaboracio. Diseño. Estudios'!F28</f>
        <v>0.1</v>
      </c>
      <c r="AL104" s="471">
        <f>+'[1]Elaboracio. Diseño. Estudios'!Y28</f>
        <v>0.1</v>
      </c>
      <c r="AM104" s="472">
        <f>AVERAGE(AL104)</f>
        <v>0.1</v>
      </c>
      <c r="AN104" s="473">
        <f>+AM104</f>
        <v>0.1</v>
      </c>
      <c r="AO104" s="474">
        <f>+'[1]Elaboracio. Diseño. Estudios'!AE28/'[1]Elaboracio. Diseño. Estudios'!F28</f>
        <v>0</v>
      </c>
      <c r="AP104" s="475">
        <f>+'[1]Elaboracio. Diseño. Estudios'!AH28/'[1]Elaboracio. Diseño. Estudios'!F28</f>
        <v>0</v>
      </c>
      <c r="AQ104" s="476">
        <f>+'[1]Elaboracio. Diseño. Estudios'!AJ28</f>
        <v>0</v>
      </c>
      <c r="AR104" s="471">
        <f t="shared" si="7"/>
        <v>0</v>
      </c>
      <c r="AS104" s="473">
        <f t="shared" si="8"/>
        <v>0</v>
      </c>
      <c r="AT104" s="474">
        <f>+'[1]Elaboracio. Diseño. Estudios'!AP28/'[1]Elaboracio. Diseño. Estudios'!F28</f>
        <v>0</v>
      </c>
      <c r="AU104" s="475">
        <f>+'[1]Elaboracio. Diseño. Estudios'!AS28/'[1]Elaboracio. Diseño. Estudios'!F28</f>
        <v>0</v>
      </c>
      <c r="AV104" s="476">
        <f>+'[1]Elaboracio. Diseño. Estudios'!AU28</f>
        <v>0</v>
      </c>
      <c r="AW104" s="476">
        <f t="shared" si="9"/>
        <v>0</v>
      </c>
      <c r="AX104" s="473">
        <f t="shared" si="10"/>
        <v>0</v>
      </c>
      <c r="AY104" s="429">
        <f t="shared" si="4"/>
        <v>0.31809999999999999</v>
      </c>
      <c r="AZ104" s="633" t="s">
        <v>736</v>
      </c>
      <c r="BA104" s="109" t="str">
        <f t="shared" si="3"/>
        <v xml:space="preserve"> </v>
      </c>
    </row>
    <row r="105" spans="2:53" ht="165.75" thickBot="1">
      <c r="B105" s="1096"/>
      <c r="C105" s="848"/>
      <c r="D105" s="810"/>
      <c r="E105" s="831"/>
      <c r="F105" s="801"/>
      <c r="G105" s="801"/>
      <c r="H105" s="801"/>
      <c r="I105" s="801"/>
      <c r="J105" s="801"/>
      <c r="K105" s="801"/>
      <c r="L105" s="801"/>
      <c r="M105" s="801"/>
      <c r="N105" s="801"/>
      <c r="O105" s="801"/>
      <c r="P105" s="801"/>
      <c r="Q105" s="801"/>
      <c r="R105" s="807"/>
      <c r="S105" s="807"/>
      <c r="T105" s="807"/>
      <c r="U105" s="807"/>
      <c r="V105" s="801"/>
      <c r="W105" s="801"/>
      <c r="X105" s="801"/>
      <c r="Y105" s="803"/>
      <c r="Z105" s="803"/>
      <c r="AA105" s="778" t="s">
        <v>89</v>
      </c>
      <c r="AB105" s="421" t="s">
        <v>601</v>
      </c>
      <c r="AC105" s="421" t="s">
        <v>602</v>
      </c>
      <c r="AD105" s="420" t="s">
        <v>602</v>
      </c>
      <c r="AE105" s="521" t="s">
        <v>196</v>
      </c>
      <c r="AF105" s="524">
        <v>1</v>
      </c>
      <c r="AG105" s="477">
        <v>0.18160000000000001</v>
      </c>
      <c r="AH105" s="439"/>
      <c r="AI105" s="468" t="s">
        <v>160</v>
      </c>
      <c r="AJ105" s="469">
        <f>+'[1]Desarro. Contrucc. Nuevas'!T28/'[1]Desarro. Contrucc. Nuevas'!F28</f>
        <v>0</v>
      </c>
      <c r="AK105" s="470">
        <f>+'[1]Desarro. Contrucc. Nuevas'!W28/'[1]Desarro. Contrucc. Nuevas'!F28</f>
        <v>5.5000000000000005E-3</v>
      </c>
      <c r="AL105" s="471">
        <f>+'[1]Desarro. Contrucc. Nuevas'!Y28</f>
        <v>0.11000000000000001</v>
      </c>
      <c r="AM105" s="805">
        <f>AVERAGE(AL105)</f>
        <v>0.11000000000000001</v>
      </c>
      <c r="AN105" s="478">
        <f>+AM105</f>
        <v>0.11000000000000001</v>
      </c>
      <c r="AO105" s="474">
        <f>+'[1]Desarro. Contrucc. Nuevas'!AE28/'[1]Desarro. Contrucc. Nuevas'!F28</f>
        <v>0</v>
      </c>
      <c r="AP105" s="475">
        <f>+'[1]Desarro. Contrucc. Nuevas'!AH28/'[1]Desarro. Contrucc. Nuevas'!F28</f>
        <v>0</v>
      </c>
      <c r="AQ105" s="476">
        <f>+'[1]Desarro. Contrucc. Nuevas'!AJ28</f>
        <v>0</v>
      </c>
      <c r="AR105" s="805">
        <f>AVERAGE(AQ105)</f>
        <v>0</v>
      </c>
      <c r="AS105" s="479">
        <f>+AR105</f>
        <v>0</v>
      </c>
      <c r="AT105" s="474">
        <f>+'[1]Desarro. Contrucc. Nuevas'!AP28/'[1]Desarro. Contrucc. Nuevas'!F28</f>
        <v>0</v>
      </c>
      <c r="AU105" s="475">
        <f>+'[1]Desarro. Contrucc. Nuevas'!AS28/'[1]Desarro. Contrucc. Nuevas'!F28</f>
        <v>0</v>
      </c>
      <c r="AV105" s="476">
        <f>+'[1]Desarro. Contrucc. Nuevas'!AU28</f>
        <v>0</v>
      </c>
      <c r="AW105" s="805">
        <f t="shared" si="9"/>
        <v>0</v>
      </c>
      <c r="AX105" s="473">
        <f t="shared" si="10"/>
        <v>0</v>
      </c>
      <c r="AY105" s="429">
        <f t="shared" si="4"/>
        <v>0.29160000000000003</v>
      </c>
      <c r="AZ105" s="635" t="s">
        <v>736</v>
      </c>
      <c r="BA105" s="109" t="str">
        <f t="shared" si="3"/>
        <v xml:space="preserve"> </v>
      </c>
    </row>
    <row r="106" spans="2:53" ht="135.75" thickBot="1">
      <c r="B106" s="1096"/>
      <c r="C106" s="848"/>
      <c r="D106" s="810"/>
      <c r="E106" s="831"/>
      <c r="F106" s="801"/>
      <c r="G106" s="801"/>
      <c r="H106" s="801"/>
      <c r="I106" s="801"/>
      <c r="J106" s="801"/>
      <c r="K106" s="801"/>
      <c r="L106" s="801"/>
      <c r="M106" s="801"/>
      <c r="N106" s="801"/>
      <c r="O106" s="801"/>
      <c r="P106" s="801"/>
      <c r="Q106" s="801"/>
      <c r="R106" s="807"/>
      <c r="S106" s="807"/>
      <c r="T106" s="807"/>
      <c r="U106" s="807"/>
      <c r="V106" s="801"/>
      <c r="W106" s="801"/>
      <c r="X106" s="801"/>
      <c r="Y106" s="803"/>
      <c r="Z106" s="803"/>
      <c r="AA106" s="798"/>
      <c r="AB106" s="421" t="s">
        <v>601</v>
      </c>
      <c r="AC106" s="421" t="s">
        <v>603</v>
      </c>
      <c r="AD106" s="420" t="s">
        <v>604</v>
      </c>
      <c r="AE106" s="521" t="s">
        <v>196</v>
      </c>
      <c r="AF106" s="524">
        <v>2</v>
      </c>
      <c r="AG106" s="477">
        <v>0.30620000000000003</v>
      </c>
      <c r="AH106" s="439"/>
      <c r="AI106" s="468"/>
      <c r="AJ106" s="469"/>
      <c r="AK106" s="470"/>
      <c r="AL106" s="471"/>
      <c r="AM106" s="806"/>
      <c r="AN106" s="478"/>
      <c r="AO106" s="474"/>
      <c r="AP106" s="475"/>
      <c r="AQ106" s="476"/>
      <c r="AR106" s="806"/>
      <c r="AS106" s="479"/>
      <c r="AT106" s="474"/>
      <c r="AU106" s="475"/>
      <c r="AV106" s="476"/>
      <c r="AW106" s="806"/>
      <c r="AX106" s="473"/>
      <c r="AY106" s="429">
        <f t="shared" si="4"/>
        <v>0.30620000000000003</v>
      </c>
      <c r="AZ106" s="634" t="s">
        <v>736</v>
      </c>
      <c r="BA106" s="109"/>
    </row>
    <row r="107" spans="2:53" ht="150.75" thickBot="1">
      <c r="B107" s="1096"/>
      <c r="C107" s="848"/>
      <c r="D107" s="810"/>
      <c r="E107" s="831"/>
      <c r="F107" s="801"/>
      <c r="G107" s="801"/>
      <c r="H107" s="801"/>
      <c r="I107" s="801"/>
      <c r="J107" s="801"/>
      <c r="K107" s="801"/>
      <c r="L107" s="801"/>
      <c r="M107" s="801"/>
      <c r="N107" s="801"/>
      <c r="O107" s="801"/>
      <c r="P107" s="801"/>
      <c r="Q107" s="801"/>
      <c r="R107" s="807"/>
      <c r="S107" s="807"/>
      <c r="T107" s="807"/>
      <c r="U107" s="807"/>
      <c r="V107" s="801"/>
      <c r="W107" s="801"/>
      <c r="X107" s="801"/>
      <c r="Y107" s="803"/>
      <c r="Z107" s="803"/>
      <c r="AA107" s="421" t="s">
        <v>90</v>
      </c>
      <c r="AB107" s="421" t="s">
        <v>605</v>
      </c>
      <c r="AC107" s="421" t="s">
        <v>606</v>
      </c>
      <c r="AD107" s="420" t="s">
        <v>607</v>
      </c>
      <c r="AE107" s="521" t="s">
        <v>173</v>
      </c>
      <c r="AF107" s="522">
        <v>100</v>
      </c>
      <c r="AG107" s="480">
        <v>0.26469999999999999</v>
      </c>
      <c r="AH107" s="481"/>
      <c r="AI107" s="468" t="s">
        <v>160</v>
      </c>
      <c r="AJ107" s="469">
        <f>+'[1]Adquisi. Mobilia. Equip. Especi'!T28/'[1]Adquisi. Mobilia. Equip. Especi'!F28</f>
        <v>0</v>
      </c>
      <c r="AK107" s="470">
        <f>+'[1]Adquisi. Mobilia. Equip. Especi'!W28/'[1]Adquisi. Mobilia. Equip. Especi'!F28</f>
        <v>0.13570000000000002</v>
      </c>
      <c r="AL107" s="471">
        <f>+'[1]Adquisi. Mobilia. Equip. Especi'!Y28</f>
        <v>0.13570000000000002</v>
      </c>
      <c r="AM107" s="472">
        <f>AVERAGE(AL107)</f>
        <v>0.13570000000000002</v>
      </c>
      <c r="AN107" s="473">
        <f t="shared" si="6"/>
        <v>0.13570000000000002</v>
      </c>
      <c r="AO107" s="474">
        <f>+'[1]Adquisi. Mobilia. Equip. Especi'!AE28/'[1]Adquisi. Mobilia. Equip. Especi'!F28</f>
        <v>0</v>
      </c>
      <c r="AP107" s="475">
        <f>+'[1]Adquisi. Mobilia. Equip. Especi'!AH28/'[1]Adquisi. Mobilia. Equip. Especi'!F28</f>
        <v>0.11804000000000001</v>
      </c>
      <c r="AQ107" s="476">
        <f>+'[1]Adquisi. Mobilia. Equip. Especi'!AJ28</f>
        <v>0.11804000000000001</v>
      </c>
      <c r="AR107" s="482">
        <f t="shared" si="7"/>
        <v>0.11804000000000001</v>
      </c>
      <c r="AS107" s="473">
        <f t="shared" si="8"/>
        <v>0.11804000000000001</v>
      </c>
      <c r="AT107" s="474">
        <f>+'[1]Adquisi. Mobilia. Equip. Especi'!AP28/'[1]Adquisi. Mobilia. Equip. Especi'!F28</f>
        <v>0</v>
      </c>
      <c r="AU107" s="475">
        <f>+'[1]Adquisi. Mobilia. Equip. Especi'!AS28/'[1]Adquisi. Mobilia. Equip. Especi'!F28</f>
        <v>0</v>
      </c>
      <c r="AV107" s="476">
        <f>+'[1]Adquisi. Mobilia. Equip. Especi'!AU28</f>
        <v>0</v>
      </c>
      <c r="AW107" s="476">
        <f t="shared" si="9"/>
        <v>0</v>
      </c>
      <c r="AX107" s="473">
        <f t="shared" si="10"/>
        <v>0</v>
      </c>
      <c r="AY107" s="429">
        <f t="shared" si="4"/>
        <v>0.51844000000000001</v>
      </c>
      <c r="AZ107" s="632" t="s">
        <v>735</v>
      </c>
      <c r="BA107" s="109" t="str">
        <f t="shared" si="3"/>
        <v xml:space="preserve"> </v>
      </c>
    </row>
    <row r="108" spans="2:53" ht="150.75" thickBot="1">
      <c r="B108" s="1096"/>
      <c r="C108" s="848"/>
      <c r="D108" s="810"/>
      <c r="E108" s="831"/>
      <c r="F108" s="801"/>
      <c r="G108" s="801"/>
      <c r="H108" s="801"/>
      <c r="I108" s="801"/>
      <c r="J108" s="801"/>
      <c r="K108" s="801"/>
      <c r="L108" s="801"/>
      <c r="M108" s="801"/>
      <c r="N108" s="801"/>
      <c r="O108" s="801"/>
      <c r="P108" s="801"/>
      <c r="Q108" s="801"/>
      <c r="R108" s="807"/>
      <c r="S108" s="807"/>
      <c r="T108" s="807"/>
      <c r="U108" s="807"/>
      <c r="V108" s="801"/>
      <c r="W108" s="801"/>
      <c r="X108" s="801"/>
      <c r="Y108" s="803"/>
      <c r="Z108" s="803"/>
      <c r="AA108" s="421" t="s">
        <v>608</v>
      </c>
      <c r="AB108" s="421"/>
      <c r="AC108" s="421" t="s">
        <v>609</v>
      </c>
      <c r="AD108" s="420" t="s">
        <v>610</v>
      </c>
      <c r="AE108" s="521" t="s">
        <v>196</v>
      </c>
      <c r="AF108" s="522">
        <v>100</v>
      </c>
      <c r="AG108" s="480">
        <v>0.36020000000000002</v>
      </c>
      <c r="AH108" s="481"/>
      <c r="AI108" s="468"/>
      <c r="AJ108" s="469"/>
      <c r="AK108" s="470"/>
      <c r="AL108" s="471"/>
      <c r="AM108" s="472"/>
      <c r="AN108" s="473"/>
      <c r="AO108" s="474"/>
      <c r="AP108" s="475"/>
      <c r="AQ108" s="476"/>
      <c r="AR108" s="482"/>
      <c r="AS108" s="473"/>
      <c r="AT108" s="474"/>
      <c r="AU108" s="475"/>
      <c r="AV108" s="476"/>
      <c r="AW108" s="476"/>
      <c r="AX108" s="473"/>
      <c r="AY108" s="429">
        <f t="shared" si="4"/>
        <v>0.36020000000000002</v>
      </c>
      <c r="AZ108" s="632" t="s">
        <v>735</v>
      </c>
      <c r="BA108" s="109"/>
    </row>
    <row r="109" spans="2:53" ht="165.75" thickBot="1">
      <c r="B109" s="1096"/>
      <c r="C109" s="848"/>
      <c r="D109" s="810"/>
      <c r="E109" s="831"/>
      <c r="F109" s="801"/>
      <c r="G109" s="801"/>
      <c r="H109" s="801"/>
      <c r="I109" s="801"/>
      <c r="J109" s="801"/>
      <c r="K109" s="801"/>
      <c r="L109" s="801"/>
      <c r="M109" s="801"/>
      <c r="N109" s="801"/>
      <c r="O109" s="801"/>
      <c r="P109" s="801"/>
      <c r="Q109" s="801"/>
      <c r="R109" s="807"/>
      <c r="S109" s="807"/>
      <c r="T109" s="807"/>
      <c r="U109" s="807"/>
      <c r="V109" s="801"/>
      <c r="W109" s="801"/>
      <c r="X109" s="801"/>
      <c r="Y109" s="803"/>
      <c r="Z109" s="803"/>
      <c r="AA109" s="778" t="s">
        <v>91</v>
      </c>
      <c r="AB109" s="421" t="s">
        <v>611</v>
      </c>
      <c r="AC109" s="421" t="s">
        <v>612</v>
      </c>
      <c r="AD109" s="420" t="s">
        <v>613</v>
      </c>
      <c r="AE109" s="521" t="s">
        <v>196</v>
      </c>
      <c r="AF109" s="522">
        <v>100</v>
      </c>
      <c r="AG109" s="525">
        <v>0.24027999999999999</v>
      </c>
      <c r="AH109" s="481"/>
      <c r="AI109" s="468" t="s">
        <v>160</v>
      </c>
      <c r="AJ109" s="469">
        <f>+'[1]Realiza. Adecua. Acabad. Arquit'!T28/'[1]Realiza. Adecua. Acabad. Arquit'!F28</f>
        <v>0</v>
      </c>
      <c r="AK109" s="470">
        <f>+'[1]Realiza. Adecua. Acabad. Arquit'!W28/'[1]Realiza. Adecua. Acabad. Arquit'!F28</f>
        <v>0.16469999999999999</v>
      </c>
      <c r="AL109" s="471">
        <f>+'[1]Realiza. Adecua. Acabad. Arquit'!Y28</f>
        <v>0.16469999999999999</v>
      </c>
      <c r="AM109" s="805">
        <f t="shared" si="5"/>
        <v>0.16469999999999999</v>
      </c>
      <c r="AN109" s="473">
        <f t="shared" si="6"/>
        <v>0.16469999999999999</v>
      </c>
      <c r="AO109" s="474">
        <f>+'[1]Realiza. Adecua. Acabad. Arquit'!AE28/'[1]Realiza. Adecua. Acabad. Arquit'!F28</f>
        <v>0</v>
      </c>
      <c r="AP109" s="475">
        <f>+'[1]Realiza. Adecua. Acabad. Arquit'!AH28/'[1]Realiza. Adecua. Acabad. Arquit'!F28</f>
        <v>0</v>
      </c>
      <c r="AQ109" s="476">
        <f>+'[1]Realiza. Adecua. Acabad. Arquit'!AJ28</f>
        <v>0</v>
      </c>
      <c r="AR109" s="805">
        <f t="shared" si="7"/>
        <v>0</v>
      </c>
      <c r="AS109" s="473">
        <f t="shared" si="8"/>
        <v>0</v>
      </c>
      <c r="AT109" s="474">
        <f>+'[1]Realiza. Adecua. Acabad. Arquit'!AP28/'[1]Realiza. Adecua. Acabad. Arquit'!F28</f>
        <v>0</v>
      </c>
      <c r="AU109" s="475">
        <f>+'[1]Realiza. Adecua. Acabad. Arquit'!AS28/'[1]Realiza. Adecua. Acabad. Arquit'!F28</f>
        <v>0</v>
      </c>
      <c r="AV109" s="476">
        <f>+'[1]Realiza. Adecua. Acabad. Arquit'!AU28</f>
        <v>0</v>
      </c>
      <c r="AW109" s="805">
        <f t="shared" si="9"/>
        <v>0</v>
      </c>
      <c r="AX109" s="473">
        <f t="shared" si="10"/>
        <v>0</v>
      </c>
      <c r="AY109" s="429">
        <f t="shared" si="4"/>
        <v>0.40498000000000001</v>
      </c>
      <c r="AZ109" s="634" t="s">
        <v>736</v>
      </c>
      <c r="BA109" s="109" t="str">
        <f t="shared" si="3"/>
        <v xml:space="preserve"> </v>
      </c>
    </row>
    <row r="110" spans="2:53" ht="180.75" thickBot="1">
      <c r="B110" s="1096"/>
      <c r="C110" s="848"/>
      <c r="D110" s="810"/>
      <c r="E110" s="831"/>
      <c r="F110" s="801"/>
      <c r="G110" s="801"/>
      <c r="H110" s="801"/>
      <c r="I110" s="801"/>
      <c r="J110" s="801"/>
      <c r="K110" s="801"/>
      <c r="L110" s="801"/>
      <c r="M110" s="801"/>
      <c r="N110" s="801"/>
      <c r="O110" s="801"/>
      <c r="P110" s="801"/>
      <c r="Q110" s="801"/>
      <c r="R110" s="807"/>
      <c r="S110" s="807"/>
      <c r="T110" s="807"/>
      <c r="U110" s="807"/>
      <c r="V110" s="801"/>
      <c r="W110" s="801"/>
      <c r="X110" s="801"/>
      <c r="Y110" s="803"/>
      <c r="Z110" s="803"/>
      <c r="AA110" s="798"/>
      <c r="AB110" s="421"/>
      <c r="AC110" s="421" t="s">
        <v>614</v>
      </c>
      <c r="AD110" s="420" t="s">
        <v>615</v>
      </c>
      <c r="AE110" s="521" t="s">
        <v>196</v>
      </c>
      <c r="AF110" s="522">
        <v>101</v>
      </c>
      <c r="AG110" s="525">
        <v>0.379</v>
      </c>
      <c r="AH110" s="481"/>
      <c r="AI110" s="468"/>
      <c r="AJ110" s="469"/>
      <c r="AK110" s="470"/>
      <c r="AL110" s="471"/>
      <c r="AM110" s="806"/>
      <c r="AN110" s="473"/>
      <c r="AO110" s="474"/>
      <c r="AP110" s="475"/>
      <c r="AQ110" s="476"/>
      <c r="AR110" s="806"/>
      <c r="AS110" s="473"/>
      <c r="AT110" s="474"/>
      <c r="AU110" s="475"/>
      <c r="AV110" s="476"/>
      <c r="AW110" s="806"/>
      <c r="AX110" s="473"/>
      <c r="AY110" s="429">
        <f t="shared" si="4"/>
        <v>0.379</v>
      </c>
      <c r="AZ110" s="634" t="s">
        <v>736</v>
      </c>
      <c r="BA110" s="109"/>
    </row>
    <row r="111" spans="2:53" ht="75.75" thickBot="1">
      <c r="B111" s="1096"/>
      <c r="C111" s="848"/>
      <c r="D111" s="810"/>
      <c r="E111" s="831"/>
      <c r="F111" s="801"/>
      <c r="G111" s="801"/>
      <c r="H111" s="801"/>
      <c r="I111" s="801"/>
      <c r="J111" s="801"/>
      <c r="K111" s="801"/>
      <c r="L111" s="801"/>
      <c r="M111" s="801"/>
      <c r="N111" s="801"/>
      <c r="O111" s="801"/>
      <c r="P111" s="801"/>
      <c r="Q111" s="801"/>
      <c r="R111" s="807"/>
      <c r="S111" s="807"/>
      <c r="T111" s="807"/>
      <c r="U111" s="807"/>
      <c r="V111" s="801"/>
      <c r="W111" s="801"/>
      <c r="X111" s="801"/>
      <c r="Y111" s="803"/>
      <c r="Z111" s="803"/>
      <c r="AA111" s="778" t="s">
        <v>92</v>
      </c>
      <c r="AB111" s="421" t="s">
        <v>616</v>
      </c>
      <c r="AC111" s="421" t="s">
        <v>617</v>
      </c>
      <c r="AD111" s="420" t="s">
        <v>618</v>
      </c>
      <c r="AE111" s="439" t="s">
        <v>196</v>
      </c>
      <c r="AF111" s="419">
        <v>100</v>
      </c>
      <c r="AG111" s="480">
        <v>0.21</v>
      </c>
      <c r="AH111" s="481"/>
      <c r="AI111" s="468" t="s">
        <v>160</v>
      </c>
      <c r="AJ111" s="469">
        <f>+'[1]Generac. Espac. Mobili. Parquea'!T28/'[1]Generac. Espac. Mobili. Parquea'!F28</f>
        <v>0</v>
      </c>
      <c r="AK111" s="470">
        <f>+'[1]Generac. Espac. Mobili. Parquea'!W28/'[1]Generac. Espac. Mobili. Parquea'!F28</f>
        <v>0.13333999999999999</v>
      </c>
      <c r="AL111" s="471">
        <f>+'[1]Generac. Espac. Mobili. Parquea'!Y28</f>
        <v>0.13333999999999999</v>
      </c>
      <c r="AM111" s="472">
        <f t="shared" si="5"/>
        <v>0.13333999999999999</v>
      </c>
      <c r="AN111" s="473">
        <f t="shared" si="6"/>
        <v>0.13333999999999999</v>
      </c>
      <c r="AO111" s="474">
        <f>+'[1]Generac. Espac. Mobili. Parquea'!AE28/'[1]Generac. Espac. Mobili. Parquea'!F28</f>
        <v>0</v>
      </c>
      <c r="AP111" s="475">
        <f>+'[1]Generac. Espac. Mobili. Parquea'!AH28/'[1]Generac. Espac. Mobili. Parquea'!F28</f>
        <v>0.19732</v>
      </c>
      <c r="AQ111" s="476">
        <f>+'[1]Generac. Espac. Mobili. Parquea'!AJ28</f>
        <v>0.19732</v>
      </c>
      <c r="AR111" s="476">
        <f t="shared" si="7"/>
        <v>0.19732</v>
      </c>
      <c r="AS111" s="473">
        <f t="shared" si="8"/>
        <v>0.19732</v>
      </c>
      <c r="AT111" s="474">
        <f>+'[1]Generac. Espac. Mobili. Parquea'!AP28/'[1]Generac. Espac. Mobili. Parquea'!F28</f>
        <v>0</v>
      </c>
      <c r="AU111" s="475">
        <f>+'[1]Generac. Espac. Mobili. Parquea'!AS28/'[1]Generac. Espac. Mobili. Parquea'!F28</f>
        <v>0</v>
      </c>
      <c r="AV111" s="476">
        <f>+'[1]Generac. Espac. Mobili. Parquea'!AU28</f>
        <v>0</v>
      </c>
      <c r="AW111" s="476">
        <f t="shared" si="9"/>
        <v>0</v>
      </c>
      <c r="AX111" s="473">
        <f t="shared" si="10"/>
        <v>0</v>
      </c>
      <c r="AY111" s="429">
        <f t="shared" si="4"/>
        <v>0.54065999999999992</v>
      </c>
      <c r="AZ111" s="465" t="s">
        <v>570</v>
      </c>
      <c r="BA111" s="109" t="str">
        <f t="shared" si="3"/>
        <v xml:space="preserve"> </v>
      </c>
    </row>
    <row r="112" spans="2:53" ht="90.75" thickBot="1">
      <c r="B112" s="1096"/>
      <c r="C112" s="848"/>
      <c r="D112" s="810"/>
      <c r="E112" s="831"/>
      <c r="F112" s="801"/>
      <c r="G112" s="801"/>
      <c r="H112" s="801"/>
      <c r="I112" s="801"/>
      <c r="J112" s="801"/>
      <c r="K112" s="801"/>
      <c r="L112" s="801"/>
      <c r="M112" s="801"/>
      <c r="N112" s="801"/>
      <c r="O112" s="801"/>
      <c r="P112" s="801"/>
      <c r="Q112" s="801"/>
      <c r="R112" s="807"/>
      <c r="S112" s="807"/>
      <c r="T112" s="807"/>
      <c r="U112" s="807"/>
      <c r="V112" s="801"/>
      <c r="W112" s="801"/>
      <c r="X112" s="801"/>
      <c r="Y112" s="803"/>
      <c r="Z112" s="803"/>
      <c r="AA112" s="798"/>
      <c r="AB112" s="421"/>
      <c r="AC112" s="421" t="s">
        <v>619</v>
      </c>
      <c r="AD112" s="420" t="s">
        <v>620</v>
      </c>
      <c r="AE112" s="439" t="s">
        <v>196</v>
      </c>
      <c r="AF112" s="419">
        <v>100</v>
      </c>
      <c r="AG112" s="480">
        <v>0.39935999999999999</v>
      </c>
      <c r="AH112" s="481"/>
      <c r="AI112" s="468"/>
      <c r="AJ112" s="469"/>
      <c r="AK112" s="470"/>
      <c r="AL112" s="471"/>
      <c r="AM112" s="472"/>
      <c r="AN112" s="473"/>
      <c r="AO112" s="474"/>
      <c r="AP112" s="475"/>
      <c r="AQ112" s="476"/>
      <c r="AR112" s="476"/>
      <c r="AS112" s="473"/>
      <c r="AT112" s="474"/>
      <c r="AU112" s="475"/>
      <c r="AV112" s="476"/>
      <c r="AW112" s="476"/>
      <c r="AX112" s="473"/>
      <c r="AY112" s="429">
        <f t="shared" si="4"/>
        <v>0.39935999999999999</v>
      </c>
      <c r="AZ112" s="465" t="s">
        <v>570</v>
      </c>
      <c r="BA112" s="109"/>
    </row>
    <row r="113" spans="2:53" ht="120.75" thickBot="1">
      <c r="B113" s="1096"/>
      <c r="C113" s="848"/>
      <c r="D113" s="810"/>
      <c r="E113" s="831"/>
      <c r="F113" s="801"/>
      <c r="G113" s="801"/>
      <c r="H113" s="801"/>
      <c r="I113" s="801"/>
      <c r="J113" s="801"/>
      <c r="K113" s="801"/>
      <c r="L113" s="801"/>
      <c r="M113" s="801"/>
      <c r="N113" s="801"/>
      <c r="O113" s="801"/>
      <c r="P113" s="801"/>
      <c r="Q113" s="801"/>
      <c r="R113" s="807"/>
      <c r="S113" s="807"/>
      <c r="T113" s="807"/>
      <c r="U113" s="807"/>
      <c r="V113" s="801"/>
      <c r="W113" s="801"/>
      <c r="X113" s="801"/>
      <c r="Y113" s="803"/>
      <c r="Z113" s="803"/>
      <c r="AA113" s="421" t="s">
        <v>93</v>
      </c>
      <c r="AB113" s="421" t="s">
        <v>621</v>
      </c>
      <c r="AC113" s="421" t="s">
        <v>622</v>
      </c>
      <c r="AD113" s="420" t="s">
        <v>623</v>
      </c>
      <c r="AE113" s="439" t="s">
        <v>173</v>
      </c>
      <c r="AF113" s="419">
        <v>60</v>
      </c>
      <c r="AG113" s="483">
        <v>0.41666666600000002</v>
      </c>
      <c r="AH113" s="481"/>
      <c r="AI113" s="468" t="s">
        <v>160</v>
      </c>
      <c r="AJ113" s="469">
        <f>+'[1]Desarro. Consult. Relacio. proy'!T28/'[1]Desarro. Consult. Relacio. proy'!F28</f>
        <v>0.13333333333333333</v>
      </c>
      <c r="AK113" s="470">
        <f>+'[1]Desarro. Consult. Relacio. proy'!W28/'[1]Desarro. Consult. Relacio. proy'!F28</f>
        <v>8.3333333333333329E-2</v>
      </c>
      <c r="AL113" s="471">
        <f>+'[1]Desarro. Consult. Relacio. proy'!Y28</f>
        <v>0.21666666666666667</v>
      </c>
      <c r="AM113" s="472">
        <f t="shared" si="5"/>
        <v>0.21666666666666667</v>
      </c>
      <c r="AN113" s="473">
        <f t="shared" si="6"/>
        <v>0.21666666666666667</v>
      </c>
      <c r="AO113" s="474">
        <f>+'[1]Desarro. Consult. Relacio. proy'!AE28/'[1]Desarro. Consult. Relacio. proy'!F28</f>
        <v>0</v>
      </c>
      <c r="AP113" s="475">
        <f>+'[1]Desarro. Consult. Relacio. proy'!AH28/'[1]Desarro. Consult. Relacio. proy'!F28</f>
        <v>0</v>
      </c>
      <c r="AQ113" s="476">
        <f>+'[1]Desarro. Consult. Relacio. proy'!AJ28</f>
        <v>0</v>
      </c>
      <c r="AR113" s="476">
        <f t="shared" si="7"/>
        <v>0</v>
      </c>
      <c r="AS113" s="473">
        <f t="shared" si="8"/>
        <v>0</v>
      </c>
      <c r="AT113" s="474">
        <f>+'[1]Desarro. Consult. Relacio. proy'!AP28/'[1]Desarro. Consult. Relacio. proy'!F28</f>
        <v>0</v>
      </c>
      <c r="AU113" s="475">
        <f>+'[1]Desarro. Consult. Relacio. proy'!AS28/'[1]Desarro. Consult. Relacio. proy'!F28</f>
        <v>0</v>
      </c>
      <c r="AV113" s="476">
        <f>+'[1]Desarro. Consult. Relacio. proy'!AU28</f>
        <v>0</v>
      </c>
      <c r="AW113" s="476">
        <f t="shared" si="9"/>
        <v>0</v>
      </c>
      <c r="AX113" s="473">
        <f t="shared" si="10"/>
        <v>0</v>
      </c>
      <c r="AY113" s="429">
        <f t="shared" si="4"/>
        <v>0.63333333266666669</v>
      </c>
      <c r="AZ113" s="634" t="s">
        <v>736</v>
      </c>
      <c r="BA113" s="109" t="str">
        <f t="shared" si="3"/>
        <v xml:space="preserve"> </v>
      </c>
    </row>
    <row r="114" spans="2:53" ht="75.75" thickBot="1">
      <c r="B114" s="1096"/>
      <c r="C114" s="848"/>
      <c r="D114" s="810"/>
      <c r="E114" s="854"/>
      <c r="F114" s="802"/>
      <c r="G114" s="802"/>
      <c r="H114" s="802"/>
      <c r="I114" s="802"/>
      <c r="J114" s="802"/>
      <c r="K114" s="802"/>
      <c r="L114" s="802"/>
      <c r="M114" s="802"/>
      <c r="N114" s="802"/>
      <c r="O114" s="802"/>
      <c r="P114" s="802"/>
      <c r="Q114" s="802"/>
      <c r="R114" s="808"/>
      <c r="S114" s="808"/>
      <c r="T114" s="808"/>
      <c r="U114" s="808"/>
      <c r="V114" s="802"/>
      <c r="W114" s="802"/>
      <c r="X114" s="802"/>
      <c r="Y114" s="804"/>
      <c r="Z114" s="804"/>
      <c r="AA114" s="421" t="s">
        <v>94</v>
      </c>
      <c r="AB114" s="421" t="s">
        <v>624</v>
      </c>
      <c r="AC114" s="444" t="s">
        <v>625</v>
      </c>
      <c r="AD114" s="444" t="s">
        <v>626</v>
      </c>
      <c r="AE114" s="444" t="s">
        <v>173</v>
      </c>
      <c r="AF114" s="484">
        <v>10</v>
      </c>
      <c r="AG114" s="483">
        <v>0.4</v>
      </c>
      <c r="AH114" s="481"/>
      <c r="AI114" s="468" t="s">
        <v>160</v>
      </c>
      <c r="AJ114" s="469">
        <f>+'[1]Grand. Interven. Gesti. Recurso'!T28/'[1]Grand. Interven. Gesti. Recurso'!F28</f>
        <v>0.1</v>
      </c>
      <c r="AK114" s="470">
        <f>+'[1]Grand. Interven. Gesti. Recurso'!W28/'[1]Grand. Interven. Gesti. Recurso'!F28</f>
        <v>0.2</v>
      </c>
      <c r="AL114" s="471">
        <f>+'[1]Grand. Interven. Gesti. Recurso'!Y28</f>
        <v>0.3</v>
      </c>
      <c r="AM114" s="485">
        <f t="shared" si="5"/>
        <v>0.3</v>
      </c>
      <c r="AN114" s="486">
        <f t="shared" si="6"/>
        <v>0.3</v>
      </c>
      <c r="AO114" s="469">
        <f>+'[1]Grand. Interven. Gesti. Recurso'!AE28/'[1]Grand. Interven. Gesti. Recurso'!F28</f>
        <v>0</v>
      </c>
      <c r="AP114" s="470">
        <f>+'[1]Grand. Interven. Gesti. Recurso'!AH28/'[1]Grand. Interven. Gesti. Recurso'!F28</f>
        <v>0</v>
      </c>
      <c r="AQ114" s="471">
        <f>+'[1]Grand. Interven. Gesti. Recurso'!AJ28</f>
        <v>0</v>
      </c>
      <c r="AR114" s="476">
        <f t="shared" si="7"/>
        <v>0</v>
      </c>
      <c r="AS114" s="473">
        <f t="shared" si="8"/>
        <v>0</v>
      </c>
      <c r="AT114" s="469">
        <f>+'[1]Grand. Interven. Gesti. Recurso'!AP28/'[1]Grand. Interven. Gesti. Recurso'!F28</f>
        <v>0</v>
      </c>
      <c r="AU114" s="470">
        <f>+'[1]Grand. Interven. Gesti. Recurso'!AS28/'[1]Grand. Interven. Gesti. Recurso'!F28</f>
        <v>0</v>
      </c>
      <c r="AV114" s="471">
        <f>+'[1]Grand. Interven. Gesti. Recurso'!AU28</f>
        <v>0</v>
      </c>
      <c r="AW114" s="472">
        <f t="shared" si="9"/>
        <v>0</v>
      </c>
      <c r="AX114" s="473">
        <f t="shared" si="10"/>
        <v>0</v>
      </c>
      <c r="AY114" s="429">
        <f t="shared" si="4"/>
        <v>0.7</v>
      </c>
      <c r="AZ114" s="634" t="s">
        <v>736</v>
      </c>
      <c r="BA114" s="137"/>
    </row>
    <row r="115" spans="2:53" ht="75.75" thickBot="1">
      <c r="B115" s="1096"/>
      <c r="C115" s="848"/>
      <c r="D115" s="810"/>
      <c r="E115" s="852" t="s">
        <v>95</v>
      </c>
      <c r="F115" s="787"/>
      <c r="G115" s="787"/>
      <c r="H115" s="787"/>
      <c r="I115" s="787"/>
      <c r="J115" s="787"/>
      <c r="K115" s="787"/>
      <c r="L115" s="787"/>
      <c r="M115" s="787"/>
      <c r="N115" s="787"/>
      <c r="O115" s="787" t="s">
        <v>160</v>
      </c>
      <c r="P115" s="787"/>
      <c r="Q115" s="787"/>
      <c r="R115" s="778" t="s">
        <v>627</v>
      </c>
      <c r="S115" s="778" t="s">
        <v>628</v>
      </c>
      <c r="T115" s="778" t="s">
        <v>629</v>
      </c>
      <c r="U115" s="778" t="s">
        <v>630</v>
      </c>
      <c r="V115" s="778" t="s">
        <v>96</v>
      </c>
      <c r="W115" s="778" t="s">
        <v>167</v>
      </c>
      <c r="X115" s="778" t="s">
        <v>631</v>
      </c>
      <c r="Y115" s="778" t="s">
        <v>97</v>
      </c>
      <c r="Z115" s="778"/>
      <c r="AA115" s="780" t="s">
        <v>97</v>
      </c>
      <c r="AB115" s="790" t="s">
        <v>632</v>
      </c>
      <c r="AC115" s="761" t="s">
        <v>633</v>
      </c>
      <c r="AD115" s="487" t="s">
        <v>634</v>
      </c>
      <c r="AE115" s="488" t="s">
        <v>173</v>
      </c>
      <c r="AF115" s="488">
        <v>25</v>
      </c>
      <c r="AG115" s="489">
        <v>0.12</v>
      </c>
      <c r="AH115" s="793" t="s">
        <v>160</v>
      </c>
      <c r="AI115" s="784"/>
      <c r="AJ115" s="490">
        <f>+'[1]Racional. Tramit. Institucio'!T28/'[1]Racional. Tramit. Institucio'!F28</f>
        <v>0</v>
      </c>
      <c r="AK115" s="491">
        <f>+'[1]Racional. Tramit. Institucio'!W28/'[1]Racional. Tramit. Institucio'!F28</f>
        <v>0</v>
      </c>
      <c r="AL115" s="492">
        <f>+'[1]Racional. Tramit. Institucio'!Y28</f>
        <v>0</v>
      </c>
      <c r="AM115" s="796">
        <f>AVERAGE(AL115:AL116)</f>
        <v>0</v>
      </c>
      <c r="AN115" s="473">
        <f>+AM115</f>
        <v>0</v>
      </c>
      <c r="AO115" s="493">
        <f>+'[1]Racional. Tramit. Institucio'!AE28/'[1]Racional. Tramit. Institucio'!F28</f>
        <v>0</v>
      </c>
      <c r="AP115" s="491">
        <f>+'[1]Racional. Tramit. Institucio'!AH28/'[1]Racional. Tramit. Institucio'!F28</f>
        <v>0.12</v>
      </c>
      <c r="AQ115" s="494">
        <f>+'[1]Racional. Tramit. Institucio'!AJ28</f>
        <v>0.12</v>
      </c>
      <c r="AR115" s="756">
        <f>AVERAGE(AQ115:AQ116)</f>
        <v>0.2</v>
      </c>
      <c r="AS115" s="495">
        <f>+AR115</f>
        <v>0.2</v>
      </c>
      <c r="AT115" s="490">
        <f>+'[1]Racional. Tramit. Institucio'!AP28/'[1]Racional. Tramit. Institucio'!F28</f>
        <v>0</v>
      </c>
      <c r="AU115" s="491">
        <f>+'[1]Racional. Tramit. Institucio'!AS28/'[1]Racional. Tramit. Institucio'!F28</f>
        <v>0</v>
      </c>
      <c r="AV115" s="494">
        <f>+'[1]Racional. Tramit. Institucio'!AU28</f>
        <v>0</v>
      </c>
      <c r="AW115" s="756">
        <f>AVERAGE(AV115:AV116)</f>
        <v>0</v>
      </c>
      <c r="AX115" s="479">
        <f>+AW115</f>
        <v>0</v>
      </c>
      <c r="AY115" s="429">
        <f t="shared" si="4"/>
        <v>0.24</v>
      </c>
      <c r="AZ115" s="465" t="s">
        <v>570</v>
      </c>
      <c r="BA115" s="109" t="str">
        <f t="shared" si="3"/>
        <v xml:space="preserve"> </v>
      </c>
    </row>
    <row r="116" spans="2:53" ht="60.75" thickBot="1">
      <c r="B116" s="1096"/>
      <c r="C116" s="848"/>
      <c r="D116" s="810"/>
      <c r="E116" s="853"/>
      <c r="F116" s="800"/>
      <c r="G116" s="800"/>
      <c r="H116" s="800"/>
      <c r="I116" s="800"/>
      <c r="J116" s="800"/>
      <c r="K116" s="800"/>
      <c r="L116" s="800"/>
      <c r="M116" s="800"/>
      <c r="N116" s="800"/>
      <c r="O116" s="800"/>
      <c r="P116" s="800"/>
      <c r="Q116" s="800"/>
      <c r="R116" s="798"/>
      <c r="S116" s="798"/>
      <c r="T116" s="798"/>
      <c r="U116" s="798"/>
      <c r="V116" s="798"/>
      <c r="W116" s="798"/>
      <c r="X116" s="798"/>
      <c r="Y116" s="798"/>
      <c r="Z116" s="798"/>
      <c r="AA116" s="799"/>
      <c r="AB116" s="791"/>
      <c r="AC116" s="792"/>
      <c r="AD116" s="487" t="s">
        <v>635</v>
      </c>
      <c r="AE116" s="488" t="s">
        <v>173</v>
      </c>
      <c r="AF116" s="488">
        <v>25</v>
      </c>
      <c r="AG116" s="489">
        <v>0.72</v>
      </c>
      <c r="AH116" s="794"/>
      <c r="AI116" s="795"/>
      <c r="AJ116" s="496">
        <f>+'[1]Racional. Tramit. Institucio'!T29/'[1]Racional. Tramit. Institucio'!F29</f>
        <v>0</v>
      </c>
      <c r="AK116" s="497">
        <f>+'[1]Racional. Tramit. Institucio'!W29/'[1]Racional. Tramit. Institucio'!F29</f>
        <v>0</v>
      </c>
      <c r="AL116" s="498">
        <f>+'[1]Racional. Tramit. Institucio'!Y29</f>
        <v>0</v>
      </c>
      <c r="AM116" s="797"/>
      <c r="AN116" s="499"/>
      <c r="AO116" s="500">
        <f>+'[1]Racional. Tramit. Institucio'!AE29/'[1]Racional. Tramit. Institucio'!F29</f>
        <v>0</v>
      </c>
      <c r="AP116" s="497">
        <f>+'[1]Racional. Tramit. Institucio'!AH29/'[1]Racional. Tramit. Institucio'!F29</f>
        <v>0.28000000000000003</v>
      </c>
      <c r="AQ116" s="501">
        <f>+'[1]Racional. Tramit. Institucio'!AJ29</f>
        <v>0.28000000000000003</v>
      </c>
      <c r="AR116" s="789"/>
      <c r="AS116" s="502"/>
      <c r="AT116" s="496">
        <f>+'[1]Racional. Tramit. Institucio'!AP29/'[1]Racional. Tramit. Institucio'!F29</f>
        <v>0</v>
      </c>
      <c r="AU116" s="497">
        <f>+'[1]Racional. Tramit. Institucio'!AS29/'[1]Racional. Tramit. Institucio'!F29</f>
        <v>0</v>
      </c>
      <c r="AV116" s="501">
        <f>+'[1]Racional. Tramit. Institucio'!AU29</f>
        <v>0</v>
      </c>
      <c r="AW116" s="789"/>
      <c r="AX116" s="503"/>
      <c r="AY116" s="429">
        <f t="shared" si="4"/>
        <v>1</v>
      </c>
      <c r="AZ116" s="465" t="s">
        <v>570</v>
      </c>
      <c r="BA116" s="109"/>
    </row>
    <row r="117" spans="2:53" ht="270.75" thickBot="1">
      <c r="B117" s="1096"/>
      <c r="C117" s="848"/>
      <c r="D117" s="810"/>
      <c r="E117" s="853"/>
      <c r="F117" s="787"/>
      <c r="G117" s="787" t="s">
        <v>160</v>
      </c>
      <c r="H117" s="787" t="s">
        <v>160</v>
      </c>
      <c r="I117" s="787" t="s">
        <v>160</v>
      </c>
      <c r="J117" s="787"/>
      <c r="K117" s="787"/>
      <c r="L117" s="787"/>
      <c r="M117" s="787"/>
      <c r="N117" s="787"/>
      <c r="O117" s="787"/>
      <c r="P117" s="787"/>
      <c r="Q117" s="787"/>
      <c r="R117" s="504" t="s">
        <v>636</v>
      </c>
      <c r="S117" s="421" t="s">
        <v>637</v>
      </c>
      <c r="T117" s="421" t="s">
        <v>638</v>
      </c>
      <c r="U117" s="504" t="s">
        <v>639</v>
      </c>
      <c r="V117" s="778" t="s">
        <v>98</v>
      </c>
      <c r="W117" s="778" t="s">
        <v>640</v>
      </c>
      <c r="X117" s="778" t="s">
        <v>167</v>
      </c>
      <c r="Y117" s="778" t="s">
        <v>641</v>
      </c>
      <c r="Z117" s="778"/>
      <c r="AA117" s="780" t="s">
        <v>99</v>
      </c>
      <c r="AB117" s="421" t="s">
        <v>642</v>
      </c>
      <c r="AC117" s="439" t="s">
        <v>643</v>
      </c>
      <c r="AD117" s="419" t="s">
        <v>644</v>
      </c>
      <c r="AE117" s="488" t="s">
        <v>173</v>
      </c>
      <c r="AF117" s="488">
        <v>1</v>
      </c>
      <c r="AG117" s="505">
        <v>0</v>
      </c>
      <c r="AH117" s="782" t="s">
        <v>160</v>
      </c>
      <c r="AI117" s="784"/>
      <c r="AJ117" s="506">
        <f>+'[1]Plan. Actualiza. Document'!T28/'[1]Plan. Actualiza. Document'!F28</f>
        <v>0</v>
      </c>
      <c r="AK117" s="507">
        <f>+'[1]Plan. Actualiza. Document'!W28/'[1]Plan. Actualiza. Document'!F28</f>
        <v>0.7</v>
      </c>
      <c r="AL117" s="508">
        <f>+'[1]Plan. Actualiza. Document'!Y28</f>
        <v>0.7</v>
      </c>
      <c r="AM117" s="786">
        <f>AVERAGE(AL117:AL119)</f>
        <v>0.26666666666666666</v>
      </c>
      <c r="AN117" s="509">
        <f t="shared" si="6"/>
        <v>0.26666666666666666</v>
      </c>
      <c r="AO117" s="506">
        <f>+'[1]Plan. Actualiza. Document'!AE28/'[1]Plan. Actualiza. Document'!F28</f>
        <v>0</v>
      </c>
      <c r="AP117" s="507">
        <f>+'[1]Plan. Actualiza. Document'!AH28/'[1]Plan. Actualiza. Document'!F28</f>
        <v>0</v>
      </c>
      <c r="AQ117" s="508">
        <f>+'[1]Plan. Actualiza. Document'!AJ28</f>
        <v>0</v>
      </c>
      <c r="AR117" s="771">
        <f>AVERAGE(AQ117:AQ119)</f>
        <v>0</v>
      </c>
      <c r="AS117" s="495">
        <f t="shared" si="8"/>
        <v>0</v>
      </c>
      <c r="AT117" s="506">
        <f>+'[1]Plan. Actualiza. Document'!AP28/'[1]Plan. Actualiza. Document'!F28</f>
        <v>0</v>
      </c>
      <c r="AU117" s="507">
        <f>+'[1]Plan. Actualiza. Document'!AS28/'[1]Plan. Actualiza. Document'!F28</f>
        <v>0</v>
      </c>
      <c r="AV117" s="508">
        <f>+'[1]Plan. Actualiza. Document'!AU28</f>
        <v>0</v>
      </c>
      <c r="AW117" s="771">
        <f>AVERAGE(AV117:AV119)</f>
        <v>0</v>
      </c>
      <c r="AX117" s="479">
        <f t="shared" si="10"/>
        <v>0</v>
      </c>
      <c r="AY117" s="429">
        <f t="shared" si="4"/>
        <v>0.7</v>
      </c>
      <c r="AZ117" s="774" t="s">
        <v>645</v>
      </c>
      <c r="BA117" s="109" t="str">
        <f t="shared" si="3"/>
        <v xml:space="preserve"> </v>
      </c>
    </row>
    <row r="118" spans="2:53" ht="360">
      <c r="B118" s="1096"/>
      <c r="C118" s="848"/>
      <c r="D118" s="810"/>
      <c r="E118" s="853"/>
      <c r="F118" s="788"/>
      <c r="G118" s="788"/>
      <c r="H118" s="788"/>
      <c r="I118" s="788"/>
      <c r="J118" s="788"/>
      <c r="K118" s="788"/>
      <c r="L118" s="788"/>
      <c r="M118" s="788"/>
      <c r="N118" s="788"/>
      <c r="O118" s="788"/>
      <c r="P118" s="788"/>
      <c r="Q118" s="788"/>
      <c r="R118" s="504" t="s">
        <v>646</v>
      </c>
      <c r="S118" s="421" t="s">
        <v>647</v>
      </c>
      <c r="T118" s="421" t="s">
        <v>648</v>
      </c>
      <c r="U118" s="504" t="s">
        <v>649</v>
      </c>
      <c r="V118" s="779"/>
      <c r="W118" s="779"/>
      <c r="X118" s="779"/>
      <c r="Y118" s="779"/>
      <c r="Z118" s="779"/>
      <c r="AA118" s="781"/>
      <c r="AB118" s="421" t="s">
        <v>650</v>
      </c>
      <c r="AC118" s="444" t="s">
        <v>651</v>
      </c>
      <c r="AD118" s="444" t="s">
        <v>652</v>
      </c>
      <c r="AE118" s="444" t="s">
        <v>173</v>
      </c>
      <c r="AF118" s="484">
        <v>1</v>
      </c>
      <c r="AG118" s="423">
        <v>0</v>
      </c>
      <c r="AH118" s="783"/>
      <c r="AI118" s="785"/>
      <c r="AJ118" s="510">
        <f>+'[1]Plan. Actualiza. Document'!T29/'[1]Plan. Actualiza. Document'!F29</f>
        <v>0</v>
      </c>
      <c r="AK118" s="511">
        <f>+'[1]Plan. Actualiza. Document'!W29/'[1]Plan. Actualiza. Document'!F29</f>
        <v>0</v>
      </c>
      <c r="AL118" s="512">
        <f>+'[1]Plan. Actualiza. Document'!Y29</f>
        <v>0</v>
      </c>
      <c r="AM118" s="772"/>
      <c r="AN118" s="513"/>
      <c r="AO118" s="510">
        <f>+'[1]Plan. Actualiza. Document'!AE29/'[1]Plan. Actualiza. Document'!F29</f>
        <v>0</v>
      </c>
      <c r="AP118" s="511">
        <f>+'[1]Plan. Actualiza. Document'!AH29/'[1]Plan. Actualiza. Document'!F29</f>
        <v>0</v>
      </c>
      <c r="AQ118" s="512">
        <f>+'[1]Plan. Actualiza. Document'!AJ29</f>
        <v>0</v>
      </c>
      <c r="AR118" s="772"/>
      <c r="AS118" s="513"/>
      <c r="AT118" s="510">
        <f>+'[1]Plan. Actualiza. Document'!AP29/'[1]Plan. Actualiza. Document'!F29</f>
        <v>0</v>
      </c>
      <c r="AU118" s="511">
        <f>+'[1]Plan. Actualiza. Document'!AS29/'[1]Plan. Actualiza. Document'!F29</f>
        <v>0</v>
      </c>
      <c r="AV118" s="512">
        <f>+'[1]Plan. Actualiza. Document'!AU29</f>
        <v>0</v>
      </c>
      <c r="AW118" s="772"/>
      <c r="AX118" s="514"/>
      <c r="AY118" s="429">
        <f t="shared" si="4"/>
        <v>0</v>
      </c>
      <c r="AZ118" s="775"/>
      <c r="BA118" s="109" t="str">
        <f t="shared" si="3"/>
        <v xml:space="preserve"> </v>
      </c>
    </row>
    <row r="119" spans="2:53" ht="345.75" thickBot="1">
      <c r="B119" s="1096"/>
      <c r="C119" s="848"/>
      <c r="D119" s="810"/>
      <c r="E119" s="831"/>
      <c r="F119" s="788"/>
      <c r="G119" s="788"/>
      <c r="H119" s="788"/>
      <c r="I119" s="788"/>
      <c r="J119" s="788"/>
      <c r="K119" s="788"/>
      <c r="L119" s="788"/>
      <c r="M119" s="788"/>
      <c r="N119" s="788"/>
      <c r="O119" s="788"/>
      <c r="P119" s="788"/>
      <c r="Q119" s="788"/>
      <c r="R119" s="515" t="s">
        <v>653</v>
      </c>
      <c r="S119" s="417" t="s">
        <v>654</v>
      </c>
      <c r="T119" s="417" t="s">
        <v>655</v>
      </c>
      <c r="U119" s="417" t="s">
        <v>656</v>
      </c>
      <c r="V119" s="779"/>
      <c r="W119" s="779"/>
      <c r="X119" s="779"/>
      <c r="Y119" s="779"/>
      <c r="Z119" s="779"/>
      <c r="AA119" s="781"/>
      <c r="AB119" s="516" t="s">
        <v>657</v>
      </c>
      <c r="AC119" s="488" t="s">
        <v>658</v>
      </c>
      <c r="AD119" s="488" t="s">
        <v>659</v>
      </c>
      <c r="AE119" s="488" t="s">
        <v>173</v>
      </c>
      <c r="AF119" s="488">
        <v>1</v>
      </c>
      <c r="AG119" s="423">
        <v>0</v>
      </c>
      <c r="AH119" s="783"/>
      <c r="AI119" s="785"/>
      <c r="AJ119" s="517">
        <f>+'[1]Plan. Actualiza. Document'!T30/'[1]Plan. Actualiza. Document'!F30</f>
        <v>0</v>
      </c>
      <c r="AK119" s="518">
        <f>+'[1]Plan. Actualiza. Document'!W30/'[1]Plan. Actualiza. Document'!F30</f>
        <v>0.1</v>
      </c>
      <c r="AL119" s="519">
        <f>+'[1]Plan. Actualiza. Document'!Y30</f>
        <v>0.1</v>
      </c>
      <c r="AM119" s="773"/>
      <c r="AN119" s="513"/>
      <c r="AO119" s="517">
        <f>+'[1]Plan. Actualiza. Document'!AE30/'[1]Plan. Actualiza. Document'!F30</f>
        <v>0</v>
      </c>
      <c r="AP119" s="518">
        <f>+'[1]Plan. Actualiza. Document'!AH30/'[1]Plan. Actualiza. Document'!F30</f>
        <v>0</v>
      </c>
      <c r="AQ119" s="519">
        <f>+'[1]Plan. Actualiza. Document'!AJ30</f>
        <v>0</v>
      </c>
      <c r="AR119" s="773"/>
      <c r="AS119" s="513"/>
      <c r="AT119" s="517">
        <f>+'[1]Plan. Actualiza. Document'!AP30/'[1]Plan. Actualiza. Document'!F30</f>
        <v>0</v>
      </c>
      <c r="AU119" s="518">
        <f>+'[1]Plan. Actualiza. Document'!AS30/'[1]Plan. Actualiza. Document'!F30</f>
        <v>0</v>
      </c>
      <c r="AV119" s="519">
        <f>+'[1]Plan. Actualiza. Document'!AU30</f>
        <v>0</v>
      </c>
      <c r="AW119" s="773"/>
      <c r="AX119" s="514"/>
      <c r="AY119" s="429">
        <f t="shared" si="4"/>
        <v>0.1</v>
      </c>
      <c r="AZ119" s="775"/>
      <c r="BA119" s="109" t="str">
        <f t="shared" si="3"/>
        <v xml:space="preserve"> </v>
      </c>
    </row>
    <row r="120" spans="2:53" ht="225.75" customHeight="1" thickBot="1">
      <c r="B120" s="1096"/>
      <c r="C120" s="848"/>
      <c r="D120" s="810"/>
      <c r="E120" s="776" t="s">
        <v>100</v>
      </c>
      <c r="F120" s="769"/>
      <c r="G120" s="769"/>
      <c r="H120" s="769"/>
      <c r="I120" s="769"/>
      <c r="J120" s="769"/>
      <c r="K120" s="769"/>
      <c r="L120" s="769"/>
      <c r="M120" s="769"/>
      <c r="N120" s="769"/>
      <c r="O120" s="769"/>
      <c r="P120" s="769"/>
      <c r="Q120" s="769" t="s">
        <v>160</v>
      </c>
      <c r="R120" s="761" t="s">
        <v>660</v>
      </c>
      <c r="S120" s="761" t="s">
        <v>661</v>
      </c>
      <c r="T120" s="761" t="s">
        <v>662</v>
      </c>
      <c r="U120" s="761" t="s">
        <v>663</v>
      </c>
      <c r="V120" s="761" t="s">
        <v>100</v>
      </c>
      <c r="W120" s="760" t="s">
        <v>640</v>
      </c>
      <c r="X120" s="760" t="s">
        <v>167</v>
      </c>
      <c r="Y120" s="760" t="s">
        <v>641</v>
      </c>
      <c r="Z120" s="760"/>
      <c r="AA120" s="762" t="s">
        <v>101</v>
      </c>
      <c r="AB120" s="764" t="s">
        <v>664</v>
      </c>
      <c r="AC120" s="488" t="s">
        <v>665</v>
      </c>
      <c r="AD120" s="488" t="s">
        <v>666</v>
      </c>
      <c r="AE120" s="488" t="s">
        <v>667</v>
      </c>
      <c r="AF120" s="488">
        <v>1</v>
      </c>
      <c r="AG120" s="423">
        <v>0</v>
      </c>
      <c r="AH120" s="766" t="s">
        <v>160</v>
      </c>
      <c r="AI120" s="754"/>
      <c r="AJ120" s="490">
        <f>+'[1]Plan. Sostenibili. Larg. Plazo'!T28/'[1]Plan. Sostenibili. Larg. Plazo'!F28</f>
        <v>0</v>
      </c>
      <c r="AK120" s="491">
        <f>+'[1]Plan. Sostenibili. Larg. Plazo'!W28/'[1]Plan. Sostenibili. Larg. Plazo'!F28</f>
        <v>44230</v>
      </c>
      <c r="AL120" s="494">
        <f>+'[1]Plan. Sostenibili. Larg. Plazo'!Y28</f>
        <v>0</v>
      </c>
      <c r="AM120" s="756">
        <f>AVERAGE(AL120:AL125)</f>
        <v>1.9999999999999997E-2</v>
      </c>
      <c r="AN120" s="478">
        <f>+AM120</f>
        <v>1.9999999999999997E-2</v>
      </c>
      <c r="AO120" s="490">
        <f>+'[1]Plan. Sostenibili. Larg. Plazo'!AE28/'[1]Plan. Sostenibili. Larg. Plazo'!F28</f>
        <v>0.5</v>
      </c>
      <c r="AP120" s="491">
        <f>+'[1]Plan. Sostenibili. Larg. Plazo'!AH28/'[1]Plan. Sostenibili. Larg. Plazo'!F28</f>
        <v>0</v>
      </c>
      <c r="AQ120" s="494">
        <f>+'[1]Plan. Sostenibili. Larg. Plazo'!AJ28</f>
        <v>0.5</v>
      </c>
      <c r="AR120" s="756">
        <f>AVERAGE(AQ120:AQ125)</f>
        <v>0.48500000000000004</v>
      </c>
      <c r="AS120" s="478">
        <f>+AR120</f>
        <v>0.48500000000000004</v>
      </c>
      <c r="AT120" s="490">
        <f>+'[1]Plan. Sostenibili. Larg. Plazo'!AP28/'[1]Plan. Sostenibili. Larg. Plazo'!F28</f>
        <v>0</v>
      </c>
      <c r="AU120" s="491">
        <f>+'[1]Plan. Sostenibili. Larg. Plazo'!AS28/'[1]Plan. Sostenibili. Larg. Plazo'!F28</f>
        <v>0</v>
      </c>
      <c r="AV120" s="494">
        <f>+'[1]Plan. Sostenibili. Larg. Plazo'!AU28</f>
        <v>0</v>
      </c>
      <c r="AW120" s="756">
        <f>AVERAGE(AV120:AV125)</f>
        <v>0</v>
      </c>
      <c r="AX120" s="473">
        <f>+AW120</f>
        <v>0</v>
      </c>
      <c r="AY120" s="429">
        <f t="shared" si="4"/>
        <v>0.5</v>
      </c>
      <c r="AZ120" s="758" t="s">
        <v>668</v>
      </c>
      <c r="BA120" s="109" t="str">
        <f t="shared" si="3"/>
        <v xml:space="preserve"> </v>
      </c>
    </row>
    <row r="121" spans="2:53" ht="120" customHeight="1">
      <c r="B121" s="1096"/>
      <c r="C121" s="848"/>
      <c r="D121" s="810"/>
      <c r="E121" s="776"/>
      <c r="F121" s="769"/>
      <c r="G121" s="769"/>
      <c r="H121" s="769"/>
      <c r="I121" s="769"/>
      <c r="J121" s="769"/>
      <c r="K121" s="769"/>
      <c r="L121" s="769"/>
      <c r="M121" s="769"/>
      <c r="N121" s="769"/>
      <c r="O121" s="769"/>
      <c r="P121" s="769"/>
      <c r="Q121" s="769"/>
      <c r="R121" s="768"/>
      <c r="S121" s="768"/>
      <c r="T121" s="768"/>
      <c r="U121" s="768"/>
      <c r="V121" s="768"/>
      <c r="W121" s="760"/>
      <c r="X121" s="760"/>
      <c r="Y121" s="760"/>
      <c r="Z121" s="760"/>
      <c r="AA121" s="763"/>
      <c r="AB121" s="765"/>
      <c r="AC121" s="488" t="s">
        <v>669</v>
      </c>
      <c r="AD121" s="488" t="s">
        <v>670</v>
      </c>
      <c r="AE121" s="488" t="s">
        <v>667</v>
      </c>
      <c r="AF121" s="488">
        <v>1</v>
      </c>
      <c r="AG121" s="423">
        <v>0</v>
      </c>
      <c r="AH121" s="767"/>
      <c r="AI121" s="755"/>
      <c r="AJ121" s="510">
        <f>+'[1]Plan. Sostenibili. Larg. Plazo'!T29/'[1]Plan. Sostenibili. Larg. Plazo'!F29</f>
        <v>0</v>
      </c>
      <c r="AK121" s="511">
        <f>+'[1]Plan. Sostenibili. Larg. Plazo'!W29/'[1]Plan. Sostenibili. Larg. Plazo'!F29</f>
        <v>44230</v>
      </c>
      <c r="AL121" s="512">
        <f>+'[1]Plan. Sostenibili. Larg. Plazo'!Y29</f>
        <v>0.11</v>
      </c>
      <c r="AM121" s="757"/>
      <c r="AN121" s="513"/>
      <c r="AO121" s="510">
        <f>+'[1]Plan. Sostenibili. Larg. Plazo'!AE29/'[1]Plan. Sostenibili. Larg. Plazo'!F29</f>
        <v>0.08</v>
      </c>
      <c r="AP121" s="511">
        <f>+'[1]Plan. Sostenibili. Larg. Plazo'!AH29/'[1]Plan. Sostenibili. Larg. Plazo'!F29</f>
        <v>0.5</v>
      </c>
      <c r="AQ121" s="512">
        <f>+'[1]Plan. Sostenibili. Larg. Plazo'!AJ29</f>
        <v>0.57999999999999996</v>
      </c>
      <c r="AR121" s="757"/>
      <c r="AS121" s="513"/>
      <c r="AT121" s="510">
        <f>+'[1]Plan. Sostenibili. Larg. Plazo'!AP29/'[1]Plan. Sostenibili. Larg. Plazo'!F29</f>
        <v>0</v>
      </c>
      <c r="AU121" s="511">
        <f>+'[1]Plan. Sostenibili. Larg. Plazo'!AS29/'[1]Plan. Sostenibili. Larg. Plazo'!F29</f>
        <v>0</v>
      </c>
      <c r="AV121" s="512">
        <f>+'[1]Plan. Sostenibili. Larg. Plazo'!AU29</f>
        <v>0</v>
      </c>
      <c r="AW121" s="757"/>
      <c r="AX121" s="514"/>
      <c r="AY121" s="429">
        <f t="shared" si="4"/>
        <v>0.69</v>
      </c>
      <c r="AZ121" s="758"/>
      <c r="BA121" s="109" t="str">
        <f t="shared" si="3"/>
        <v xml:space="preserve"> </v>
      </c>
    </row>
    <row r="122" spans="2:53" ht="210" customHeight="1">
      <c r="B122" s="1096"/>
      <c r="C122" s="848"/>
      <c r="D122" s="810"/>
      <c r="E122" s="776"/>
      <c r="F122" s="769"/>
      <c r="G122" s="769"/>
      <c r="H122" s="769"/>
      <c r="I122" s="769"/>
      <c r="J122" s="769"/>
      <c r="K122" s="769"/>
      <c r="L122" s="769"/>
      <c r="M122" s="769"/>
      <c r="N122" s="769"/>
      <c r="O122" s="769"/>
      <c r="P122" s="769"/>
      <c r="Q122" s="769"/>
      <c r="R122" s="768"/>
      <c r="S122" s="768"/>
      <c r="T122" s="768"/>
      <c r="U122" s="768"/>
      <c r="V122" s="768"/>
      <c r="W122" s="760" t="s">
        <v>671</v>
      </c>
      <c r="X122" s="760" t="s">
        <v>167</v>
      </c>
      <c r="Y122" s="760" t="s">
        <v>672</v>
      </c>
      <c r="Z122" s="760"/>
      <c r="AA122" s="763"/>
      <c r="AB122" s="765"/>
      <c r="AC122" s="488" t="s">
        <v>673</v>
      </c>
      <c r="AD122" s="488" t="s">
        <v>674</v>
      </c>
      <c r="AE122" s="488" t="s">
        <v>667</v>
      </c>
      <c r="AF122" s="488">
        <v>3</v>
      </c>
      <c r="AG122" s="423">
        <v>0</v>
      </c>
      <c r="AH122" s="767"/>
      <c r="AI122" s="755"/>
      <c r="AJ122" s="510">
        <f>+'[1]Plan. Sostenibili. Larg. Plazo'!T30/'[1]Plan. Sostenibili. Larg. Plazo'!F30</f>
        <v>0</v>
      </c>
      <c r="AK122" s="511">
        <f>+'[1]Plan. Sostenibili. Larg. Plazo'!W30/'[1]Plan. Sostenibili. Larg. Plazo'!F30</f>
        <v>14743.333333333334</v>
      </c>
      <c r="AL122" s="512">
        <f>+'[1]Plan. Sostenibili. Larg. Plazo'!Y30</f>
        <v>0</v>
      </c>
      <c r="AM122" s="757"/>
      <c r="AN122" s="513"/>
      <c r="AO122" s="510">
        <f>+'[1]Plan. Sostenibili. Larg. Plazo'!AE30/'[1]Plan. Sostenibili. Larg. Plazo'!F30</f>
        <v>0.33333333333333331</v>
      </c>
      <c r="AP122" s="511">
        <f>+'[1]Plan. Sostenibili. Larg. Plazo'!AH30/'[1]Plan. Sostenibili. Larg. Plazo'!F30</f>
        <v>0.16666666666666666</v>
      </c>
      <c r="AQ122" s="512">
        <f>+'[1]Plan. Sostenibili. Larg. Plazo'!AJ30</f>
        <v>0.5</v>
      </c>
      <c r="AR122" s="757"/>
      <c r="AS122" s="513"/>
      <c r="AT122" s="510">
        <f>+'[1]Plan. Sostenibili. Larg. Plazo'!AP30/'[1]Plan. Sostenibili. Larg. Plazo'!F30</f>
        <v>0</v>
      </c>
      <c r="AU122" s="511">
        <f>+'[1]Plan. Sostenibili. Larg. Plazo'!AS30/'[1]Plan. Sostenibili. Larg. Plazo'!F30</f>
        <v>0</v>
      </c>
      <c r="AV122" s="512">
        <f>+'[1]Plan. Sostenibili. Larg. Plazo'!AU30</f>
        <v>0</v>
      </c>
      <c r="AW122" s="757"/>
      <c r="AX122" s="514"/>
      <c r="AY122" s="429">
        <f t="shared" si="4"/>
        <v>0.5</v>
      </c>
      <c r="AZ122" s="758"/>
      <c r="BA122" s="109" t="str">
        <f t="shared" si="3"/>
        <v xml:space="preserve"> </v>
      </c>
    </row>
    <row r="123" spans="2:53" ht="90" customHeight="1">
      <c r="B123" s="1096"/>
      <c r="C123" s="848"/>
      <c r="D123" s="810"/>
      <c r="E123" s="776"/>
      <c r="F123" s="769"/>
      <c r="G123" s="769"/>
      <c r="H123" s="769"/>
      <c r="I123" s="769"/>
      <c r="J123" s="769"/>
      <c r="K123" s="769"/>
      <c r="L123" s="769"/>
      <c r="M123" s="769"/>
      <c r="N123" s="769"/>
      <c r="O123" s="769"/>
      <c r="P123" s="769"/>
      <c r="Q123" s="769"/>
      <c r="R123" s="768"/>
      <c r="S123" s="768"/>
      <c r="T123" s="768"/>
      <c r="U123" s="768"/>
      <c r="V123" s="768"/>
      <c r="W123" s="760"/>
      <c r="X123" s="760"/>
      <c r="Y123" s="760"/>
      <c r="Z123" s="760"/>
      <c r="AA123" s="763"/>
      <c r="AB123" s="765"/>
      <c r="AC123" s="488" t="s">
        <v>675</v>
      </c>
      <c r="AD123" s="488" t="s">
        <v>676</v>
      </c>
      <c r="AE123" s="488" t="s">
        <v>667</v>
      </c>
      <c r="AF123" s="488">
        <v>3</v>
      </c>
      <c r="AG123" s="423">
        <v>0</v>
      </c>
      <c r="AH123" s="767"/>
      <c r="AI123" s="755"/>
      <c r="AJ123" s="510">
        <f>+'[1]Plan. Sostenibili. Larg. Plazo'!T31/'[1]Plan. Sostenibili. Larg. Plazo'!F31</f>
        <v>0</v>
      </c>
      <c r="AK123" s="511">
        <f>+'[1]Plan. Sostenibili. Larg. Plazo'!W31/'[1]Plan. Sostenibili. Larg. Plazo'!F31</f>
        <v>14743.333333333334</v>
      </c>
      <c r="AL123" s="512">
        <f>+'[1]Plan. Sostenibili. Larg. Plazo'!Y31</f>
        <v>3.3333333333333335E-3</v>
      </c>
      <c r="AM123" s="757"/>
      <c r="AN123" s="513"/>
      <c r="AO123" s="510">
        <f>+'[1]Plan. Sostenibili. Larg. Plazo'!AE31/'[1]Plan. Sostenibili. Larg. Plazo'!F31</f>
        <v>0.33333333333333331</v>
      </c>
      <c r="AP123" s="511">
        <f>+'[1]Plan. Sostenibili. Larg. Plazo'!AH31/'[1]Plan. Sostenibili. Larg. Plazo'!F31</f>
        <v>0.11</v>
      </c>
      <c r="AQ123" s="512">
        <f>+'[1]Plan. Sostenibili. Larg. Plazo'!AJ31</f>
        <v>0.44333333333333336</v>
      </c>
      <c r="AR123" s="757"/>
      <c r="AS123" s="513"/>
      <c r="AT123" s="510">
        <f>+'[1]Plan. Sostenibili. Larg. Plazo'!AP31/'[1]Plan. Sostenibili. Larg. Plazo'!F31</f>
        <v>0</v>
      </c>
      <c r="AU123" s="511">
        <f>+'[1]Plan. Sostenibili. Larg. Plazo'!AS31/'[1]Plan. Sostenibili. Larg. Plazo'!F31</f>
        <v>0</v>
      </c>
      <c r="AV123" s="512">
        <f>+'[1]Plan. Sostenibili. Larg. Plazo'!AU31</f>
        <v>0</v>
      </c>
      <c r="AW123" s="757"/>
      <c r="AX123" s="514"/>
      <c r="AY123" s="429">
        <f t="shared" si="4"/>
        <v>0.44666666666666671</v>
      </c>
      <c r="AZ123" s="758"/>
      <c r="BA123" s="109" t="str">
        <f t="shared" si="3"/>
        <v xml:space="preserve"> </v>
      </c>
    </row>
    <row r="124" spans="2:53" ht="45">
      <c r="B124" s="1096"/>
      <c r="C124" s="848"/>
      <c r="D124" s="810"/>
      <c r="E124" s="776"/>
      <c r="F124" s="769"/>
      <c r="G124" s="769"/>
      <c r="H124" s="769"/>
      <c r="I124" s="769"/>
      <c r="J124" s="769"/>
      <c r="K124" s="769"/>
      <c r="L124" s="769"/>
      <c r="M124" s="769"/>
      <c r="N124" s="769"/>
      <c r="O124" s="769"/>
      <c r="P124" s="769"/>
      <c r="Q124" s="769"/>
      <c r="R124" s="768"/>
      <c r="S124" s="768"/>
      <c r="T124" s="768"/>
      <c r="U124" s="768"/>
      <c r="V124" s="768"/>
      <c r="W124" s="760"/>
      <c r="X124" s="760"/>
      <c r="Y124" s="760"/>
      <c r="Z124" s="760"/>
      <c r="AA124" s="763"/>
      <c r="AB124" s="765"/>
      <c r="AC124" s="488" t="s">
        <v>677</v>
      </c>
      <c r="AD124" s="488" t="s">
        <v>678</v>
      </c>
      <c r="AE124" s="488" t="s">
        <v>667</v>
      </c>
      <c r="AF124" s="488">
        <v>3</v>
      </c>
      <c r="AG124" s="423">
        <v>0</v>
      </c>
      <c r="AH124" s="767"/>
      <c r="AI124" s="755"/>
      <c r="AJ124" s="510">
        <f>+'[1]Plan. Sostenibili. Larg. Plazo'!T32/'[1]Plan. Sostenibili. Larg. Plazo'!F32</f>
        <v>0</v>
      </c>
      <c r="AK124" s="511">
        <f>+'[1]Plan. Sostenibili. Larg. Plazo'!W32/'[1]Plan. Sostenibili. Larg. Plazo'!F32</f>
        <v>14743.333333333334</v>
      </c>
      <c r="AL124" s="512">
        <f>+'[1]Plan. Sostenibili. Larg. Plazo'!Y32</f>
        <v>3.3333333333333335E-3</v>
      </c>
      <c r="AM124" s="757"/>
      <c r="AN124" s="513"/>
      <c r="AO124" s="510">
        <f>+'[1]Plan. Sostenibili. Larg. Plazo'!AE32/'[1]Plan. Sostenibili. Larg. Plazo'!F32</f>
        <v>0.33333333333333331</v>
      </c>
      <c r="AP124" s="511">
        <f>+'[1]Plan. Sostenibili. Larg. Plazo'!AH32/'[1]Plan. Sostenibili. Larg. Plazo'!F32</f>
        <v>0.11</v>
      </c>
      <c r="AQ124" s="512">
        <f>+'[1]Plan. Sostenibili. Larg. Plazo'!AJ32</f>
        <v>0.44333333333333336</v>
      </c>
      <c r="AR124" s="757"/>
      <c r="AS124" s="513"/>
      <c r="AT124" s="510">
        <f>+'[1]Plan. Sostenibili. Larg. Plazo'!AP32/'[1]Plan. Sostenibili. Larg. Plazo'!F32</f>
        <v>0</v>
      </c>
      <c r="AU124" s="511">
        <f>+'[1]Plan. Sostenibili. Larg. Plazo'!AS32/'[1]Plan. Sostenibili. Larg. Plazo'!F32</f>
        <v>0</v>
      </c>
      <c r="AV124" s="512">
        <f>+'[1]Plan. Sostenibili. Larg. Plazo'!AU32</f>
        <v>0</v>
      </c>
      <c r="AW124" s="757"/>
      <c r="AX124" s="514"/>
      <c r="AY124" s="429">
        <f t="shared" si="4"/>
        <v>0.44666666666666671</v>
      </c>
      <c r="AZ124" s="758"/>
      <c r="BA124" s="109" t="str">
        <f t="shared" si="3"/>
        <v xml:space="preserve"> </v>
      </c>
    </row>
    <row r="125" spans="2:53" ht="45">
      <c r="B125" s="1097"/>
      <c r="C125" s="849"/>
      <c r="D125" s="762"/>
      <c r="E125" s="777"/>
      <c r="F125" s="770"/>
      <c r="G125" s="770"/>
      <c r="H125" s="770"/>
      <c r="I125" s="770"/>
      <c r="J125" s="770"/>
      <c r="K125" s="770"/>
      <c r="L125" s="770"/>
      <c r="M125" s="770"/>
      <c r="N125" s="770"/>
      <c r="O125" s="770"/>
      <c r="P125" s="770"/>
      <c r="Q125" s="770"/>
      <c r="R125" s="768"/>
      <c r="S125" s="768"/>
      <c r="T125" s="768"/>
      <c r="U125" s="768"/>
      <c r="V125" s="768"/>
      <c r="W125" s="761"/>
      <c r="X125" s="761"/>
      <c r="Y125" s="761"/>
      <c r="Z125" s="761"/>
      <c r="AA125" s="763"/>
      <c r="AB125" s="765"/>
      <c r="AC125" s="526" t="s">
        <v>679</v>
      </c>
      <c r="AD125" s="526" t="s">
        <v>680</v>
      </c>
      <c r="AE125" s="526" t="s">
        <v>667</v>
      </c>
      <c r="AF125" s="526">
        <v>3</v>
      </c>
      <c r="AG125" s="527">
        <v>0</v>
      </c>
      <c r="AH125" s="767"/>
      <c r="AI125" s="755"/>
      <c r="AJ125" s="517">
        <f>+'[1]Plan. Sostenibili. Larg. Plazo'!T33/'[1]Plan. Sostenibili. Larg. Plazo'!F33</f>
        <v>0</v>
      </c>
      <c r="AK125" s="518">
        <f>+'[1]Plan. Sostenibili. Larg. Plazo'!W33/'[1]Plan. Sostenibili. Larg. Plazo'!F33</f>
        <v>14743.333333333334</v>
      </c>
      <c r="AL125" s="519">
        <f>+'[1]Plan. Sostenibili. Larg. Plazo'!Y33</f>
        <v>3.3333333333333335E-3</v>
      </c>
      <c r="AM125" s="757"/>
      <c r="AN125" s="513"/>
      <c r="AO125" s="517">
        <f>+'[1]Plan. Sostenibili. Larg. Plazo'!AE33/'[1]Plan. Sostenibili. Larg. Plazo'!F33</f>
        <v>0.33333333333333331</v>
      </c>
      <c r="AP125" s="518">
        <f>+'[1]Plan. Sostenibili. Larg. Plazo'!AH33/'[1]Plan. Sostenibili. Larg. Plazo'!F33</f>
        <v>0.11</v>
      </c>
      <c r="AQ125" s="519">
        <f>+'[1]Plan. Sostenibili. Larg. Plazo'!AJ33</f>
        <v>0.44333333333333336</v>
      </c>
      <c r="AR125" s="757"/>
      <c r="AS125" s="513"/>
      <c r="AT125" s="517">
        <f>+'[1]Plan. Sostenibili. Larg. Plazo'!AP33/'[1]Plan. Sostenibili. Larg. Plazo'!F33</f>
        <v>0</v>
      </c>
      <c r="AU125" s="518">
        <f>+'[1]Plan. Sostenibili. Larg. Plazo'!AS33/'[1]Plan. Sostenibili. Larg. Plazo'!F33</f>
        <v>0</v>
      </c>
      <c r="AV125" s="519">
        <f>+'[1]Plan. Sostenibili. Larg. Plazo'!AU33</f>
        <v>0</v>
      </c>
      <c r="AW125" s="757"/>
      <c r="AX125" s="514"/>
      <c r="AY125" s="528">
        <f t="shared" si="4"/>
        <v>0.44666666666666671</v>
      </c>
      <c r="AZ125" s="759"/>
      <c r="BA125" s="109" t="str">
        <f t="shared" si="3"/>
        <v xml:space="preserve"> </v>
      </c>
    </row>
    <row r="126" spans="2:53">
      <c r="B126" s="534"/>
      <c r="C126" s="534"/>
      <c r="D126" s="534"/>
      <c r="E126" s="534"/>
      <c r="F126" s="534"/>
      <c r="G126" s="534"/>
      <c r="H126" s="534"/>
      <c r="I126" s="534"/>
      <c r="J126" s="534"/>
      <c r="K126" s="534"/>
      <c r="L126" s="534"/>
      <c r="M126" s="534"/>
      <c r="N126" s="534"/>
      <c r="O126" s="534"/>
      <c r="P126" s="534"/>
      <c r="Q126" s="534"/>
      <c r="R126" s="534"/>
      <c r="S126" s="534"/>
      <c r="T126" s="534"/>
      <c r="U126" s="534"/>
      <c r="V126" s="534"/>
      <c r="W126" s="534"/>
      <c r="X126" s="534"/>
      <c r="Y126" s="534"/>
      <c r="Z126" s="534"/>
      <c r="AA126" s="534"/>
      <c r="AB126" s="534"/>
      <c r="AC126" s="534"/>
      <c r="AD126" s="534"/>
      <c r="AE126" s="534"/>
      <c r="AF126" s="534"/>
      <c r="AG126" s="534"/>
      <c r="AH126" s="534"/>
      <c r="AI126" s="534"/>
      <c r="AJ126" s="534"/>
      <c r="AK126" s="534"/>
      <c r="AL126" s="534"/>
      <c r="AM126" s="534"/>
      <c r="AN126" s="534"/>
      <c r="AO126" s="534"/>
      <c r="AP126" s="534"/>
      <c r="AQ126" s="534"/>
      <c r="AR126" s="534"/>
      <c r="AS126" s="534"/>
      <c r="AT126" s="534"/>
      <c r="AU126" s="534"/>
      <c r="AV126" s="534"/>
      <c r="AW126" s="534"/>
      <c r="AX126" s="534"/>
      <c r="AY126" s="534"/>
      <c r="AZ126" s="534"/>
    </row>
    <row r="127" spans="2:53" s="100" customFormat="1" ht="15.75" customHeight="1">
      <c r="B127" s="530"/>
      <c r="C127" s="531"/>
      <c r="D127" s="531"/>
      <c r="E127" s="532"/>
      <c r="F127" s="531"/>
      <c r="G127" s="12"/>
      <c r="H127" s="12"/>
      <c r="I127" s="12"/>
      <c r="J127" s="12"/>
      <c r="K127" s="12"/>
      <c r="L127" s="12"/>
      <c r="M127" s="12"/>
      <c r="N127" s="12"/>
      <c r="O127" s="12"/>
      <c r="P127" s="12"/>
      <c r="Q127" s="12"/>
      <c r="R127" s="533"/>
      <c r="S127" s="12"/>
      <c r="T127" s="12"/>
      <c r="U127" s="12"/>
      <c r="V127" s="12"/>
      <c r="W127" s="12"/>
      <c r="X127" s="12"/>
      <c r="Y127" s="12"/>
      <c r="Z127" s="12"/>
      <c r="AA127" s="12"/>
      <c r="AB127" s="12"/>
      <c r="AC127" s="12"/>
      <c r="AD127" s="12"/>
      <c r="AE127" s="13"/>
      <c r="AF127" s="13"/>
      <c r="AG127" s="12"/>
      <c r="AH127" s="14"/>
      <c r="AI127" s="12"/>
      <c r="AJ127" s="12"/>
      <c r="AK127" s="12"/>
      <c r="AL127" s="12"/>
      <c r="AM127" s="12"/>
      <c r="AN127" s="12"/>
      <c r="AO127" s="12"/>
      <c r="AP127" s="12"/>
      <c r="AQ127" s="12"/>
      <c r="AR127" s="12"/>
      <c r="AS127" s="12"/>
      <c r="AT127" s="12"/>
      <c r="AU127" s="12"/>
      <c r="AV127" s="12"/>
      <c r="AW127" s="12"/>
      <c r="AX127" s="12"/>
      <c r="AY127" s="12"/>
      <c r="AZ127" s="12"/>
    </row>
    <row r="128" spans="2:53" s="100" customFormat="1" ht="15.75" customHeight="1">
      <c r="B128" s="530" t="s">
        <v>102</v>
      </c>
      <c r="C128" s="531"/>
      <c r="D128" s="531"/>
      <c r="E128" s="746"/>
      <c r="F128" s="747"/>
      <c r="G128" s="747"/>
      <c r="H128" s="747"/>
      <c r="I128" s="747"/>
      <c r="J128" s="747"/>
      <c r="K128" s="747"/>
      <c r="L128" s="747"/>
      <c r="M128" s="12"/>
      <c r="N128" s="12"/>
      <c r="O128" s="12"/>
      <c r="P128" s="12"/>
      <c r="Q128" s="12"/>
      <c r="R128" s="533"/>
      <c r="S128" s="12"/>
      <c r="T128" s="12"/>
      <c r="U128" s="12"/>
      <c r="V128" s="12"/>
      <c r="W128" s="12"/>
      <c r="X128" s="12"/>
      <c r="Y128" s="12"/>
      <c r="Z128" s="12"/>
      <c r="AA128" s="12"/>
      <c r="AB128" s="12"/>
      <c r="AC128" s="12"/>
      <c r="AD128" s="12"/>
      <c r="AE128" s="13"/>
      <c r="AF128" s="13"/>
      <c r="AG128" s="12"/>
      <c r="AH128" s="14"/>
      <c r="AI128" s="12"/>
      <c r="AJ128" s="12"/>
      <c r="AK128" s="12"/>
      <c r="AL128" s="12"/>
      <c r="AM128" s="12"/>
      <c r="AN128" s="12"/>
      <c r="AO128" s="12"/>
      <c r="AP128" s="12"/>
      <c r="AQ128" s="12"/>
      <c r="AR128" s="12"/>
      <c r="AS128" s="12"/>
      <c r="AT128" s="12"/>
      <c r="AU128" s="12"/>
      <c r="AV128" s="12"/>
      <c r="AW128" s="12"/>
      <c r="AX128" s="15"/>
      <c r="AY128" s="12"/>
      <c r="AZ128" s="529"/>
    </row>
    <row r="129" spans="2:52" s="100" customFormat="1" ht="15.75" customHeight="1">
      <c r="B129" s="530" t="s">
        <v>103</v>
      </c>
      <c r="C129" s="531"/>
      <c r="D129" s="531"/>
      <c r="E129" s="748" t="s">
        <v>23</v>
      </c>
      <c r="F129" s="749"/>
      <c r="G129" s="749"/>
      <c r="H129" s="749"/>
      <c r="I129" s="749"/>
      <c r="J129" s="749"/>
      <c r="K129" s="749"/>
      <c r="L129" s="749"/>
      <c r="M129" s="749"/>
      <c r="N129" s="12"/>
      <c r="O129" s="12"/>
      <c r="P129" s="12"/>
      <c r="Q129" s="12"/>
      <c r="R129" s="533" t="s">
        <v>104</v>
      </c>
      <c r="S129" s="12"/>
      <c r="T129" s="12"/>
      <c r="U129" s="12"/>
      <c r="V129" s="12"/>
      <c r="W129" s="12"/>
      <c r="X129" s="12"/>
      <c r="Y129" s="12"/>
      <c r="Z129" s="12"/>
      <c r="AA129" s="12"/>
      <c r="AB129" s="12"/>
      <c r="AC129" s="12"/>
      <c r="AD129" s="12"/>
      <c r="AE129" s="13"/>
      <c r="AF129" s="13"/>
      <c r="AG129" s="12"/>
      <c r="AH129" s="14"/>
      <c r="AI129" s="12"/>
      <c r="AJ129" s="12"/>
      <c r="AK129" s="12"/>
      <c r="AL129" s="12"/>
      <c r="AM129" s="12"/>
      <c r="AN129" s="12"/>
      <c r="AO129" s="12"/>
      <c r="AP129" s="12"/>
      <c r="AQ129" s="12"/>
      <c r="AR129" s="12"/>
      <c r="AS129" s="12"/>
      <c r="AT129" s="12"/>
      <c r="AU129" s="12"/>
      <c r="AV129" s="12"/>
      <c r="AW129" s="12"/>
      <c r="AX129" s="15"/>
      <c r="AY129" s="12"/>
      <c r="AZ129" s="12"/>
    </row>
    <row r="130" spans="2:52" s="100" customFormat="1" ht="15.75" customHeight="1">
      <c r="B130" s="530" t="s">
        <v>105</v>
      </c>
      <c r="C130" s="531"/>
      <c r="D130" s="531"/>
      <c r="E130" s="746" t="s">
        <v>106</v>
      </c>
      <c r="F130" s="747"/>
      <c r="G130" s="747"/>
      <c r="H130" s="747"/>
      <c r="I130" s="747"/>
      <c r="J130" s="747"/>
      <c r="K130" s="747"/>
      <c r="L130" s="747"/>
      <c r="M130" s="747"/>
      <c r="N130" s="12"/>
      <c r="O130" s="12"/>
      <c r="P130" s="12"/>
      <c r="Q130" s="12"/>
      <c r="R130" s="533"/>
      <c r="S130" s="12"/>
      <c r="T130" s="12"/>
      <c r="U130" s="12"/>
      <c r="V130" s="12"/>
      <c r="W130" s="12"/>
      <c r="X130" s="12"/>
      <c r="Y130" s="12"/>
      <c r="Z130" s="12"/>
      <c r="AA130" s="12"/>
      <c r="AB130" s="12"/>
      <c r="AC130" s="12"/>
      <c r="AD130" s="12"/>
      <c r="AE130" s="13"/>
      <c r="AF130" s="13"/>
      <c r="AG130" s="12"/>
      <c r="AH130" s="14"/>
      <c r="AI130" s="12"/>
      <c r="AJ130" s="12"/>
      <c r="AK130" s="12"/>
      <c r="AL130" s="12"/>
      <c r="AM130" s="12"/>
      <c r="AN130" s="12"/>
      <c r="AO130" s="12"/>
      <c r="AP130" s="12"/>
      <c r="AQ130" s="12"/>
      <c r="AR130" s="12"/>
      <c r="AS130" s="12"/>
      <c r="AT130" s="12"/>
      <c r="AU130" s="12"/>
      <c r="AV130" s="12"/>
      <c r="AW130" s="12"/>
      <c r="AX130" s="15"/>
      <c r="AY130" s="12"/>
      <c r="AZ130" s="529"/>
    </row>
    <row r="131" spans="2:52" s="100" customFormat="1" ht="15.75" customHeight="1">
      <c r="B131" s="530" t="s">
        <v>107</v>
      </c>
      <c r="C131" s="531"/>
      <c r="D131" s="531"/>
      <c r="E131" s="746" t="s">
        <v>108</v>
      </c>
      <c r="F131" s="747"/>
      <c r="G131" s="747"/>
      <c r="H131" s="747"/>
      <c r="I131" s="747"/>
      <c r="J131" s="747"/>
      <c r="K131" s="747"/>
      <c r="L131" s="747"/>
      <c r="M131" s="747"/>
      <c r="N131" s="12"/>
      <c r="O131" s="12"/>
      <c r="P131" s="12"/>
      <c r="Q131" s="12"/>
      <c r="R131" s="533"/>
      <c r="S131" s="12"/>
      <c r="T131" s="12"/>
      <c r="U131" s="12"/>
      <c r="V131" s="12"/>
      <c r="W131" s="12"/>
      <c r="X131" s="12"/>
      <c r="Y131" s="12"/>
      <c r="Z131" s="12"/>
      <c r="AA131" s="12"/>
      <c r="AB131" s="12"/>
      <c r="AC131" s="12"/>
      <c r="AD131" s="12"/>
      <c r="AE131" s="13"/>
      <c r="AF131" s="13"/>
      <c r="AG131" s="12"/>
      <c r="AH131" s="14"/>
      <c r="AI131" s="12"/>
      <c r="AJ131" s="12"/>
      <c r="AK131" s="12"/>
      <c r="AL131" s="12"/>
      <c r="AM131" s="12"/>
      <c r="AN131" s="12"/>
      <c r="AO131" s="12"/>
      <c r="AP131" s="12"/>
      <c r="AQ131" s="12"/>
      <c r="AR131" s="12"/>
      <c r="AS131" s="12"/>
      <c r="AT131" s="12"/>
      <c r="AU131" s="12"/>
      <c r="AV131" s="12"/>
      <c r="AW131" s="12"/>
      <c r="AX131" s="15"/>
      <c r="AY131" s="12"/>
      <c r="AZ131" s="12"/>
    </row>
    <row r="132" spans="2:52" s="100" customFormat="1" ht="15.75" customHeight="1">
      <c r="B132" s="530" t="s">
        <v>109</v>
      </c>
      <c r="C132" s="531"/>
      <c r="D132" s="531"/>
      <c r="E132" s="746" t="s">
        <v>110</v>
      </c>
      <c r="F132" s="747"/>
      <c r="G132" s="747"/>
      <c r="H132" s="747"/>
      <c r="I132" s="747"/>
      <c r="J132" s="747"/>
      <c r="K132" s="747"/>
      <c r="L132" s="747"/>
      <c r="M132" s="747"/>
      <c r="N132" s="12"/>
      <c r="O132" s="12"/>
      <c r="P132" s="12"/>
      <c r="Q132" s="12"/>
      <c r="R132" s="533"/>
      <c r="S132" s="12"/>
      <c r="T132" s="12"/>
      <c r="U132" s="12"/>
      <c r="V132" s="12"/>
      <c r="W132" s="12"/>
      <c r="X132" s="12"/>
      <c r="Y132" s="12"/>
      <c r="Z132" s="12"/>
      <c r="AA132" s="12"/>
      <c r="AB132" s="12"/>
      <c r="AC132" s="12"/>
      <c r="AD132" s="12"/>
      <c r="AE132" s="13"/>
      <c r="AF132" s="13"/>
      <c r="AG132" s="12"/>
      <c r="AH132" s="14"/>
      <c r="AI132" s="12"/>
      <c r="AJ132" s="12"/>
      <c r="AK132" s="12"/>
      <c r="AL132" s="12"/>
      <c r="AM132" s="12"/>
      <c r="AN132" s="12"/>
      <c r="AO132" s="12"/>
      <c r="AP132" s="12"/>
      <c r="AQ132" s="12"/>
      <c r="AR132" s="12"/>
      <c r="AS132" s="12"/>
      <c r="AT132" s="12"/>
      <c r="AU132" s="12"/>
      <c r="AV132" s="12"/>
      <c r="AW132" s="12"/>
      <c r="AX132" s="15"/>
      <c r="AY132" s="12"/>
      <c r="AZ132" s="529"/>
    </row>
    <row r="133" spans="2:52" s="100" customFormat="1" ht="15.75" customHeight="1">
      <c r="B133" s="530" t="s">
        <v>111</v>
      </c>
      <c r="C133" s="531"/>
      <c r="D133" s="531"/>
      <c r="E133" s="531"/>
      <c r="F133" s="531"/>
      <c r="G133" s="531"/>
      <c r="H133" s="531"/>
      <c r="I133" s="531"/>
      <c r="J133" s="531"/>
      <c r="K133" s="531"/>
      <c r="L133" s="531"/>
      <c r="M133" s="531"/>
      <c r="N133" s="12"/>
      <c r="O133" s="12"/>
      <c r="P133" s="12"/>
      <c r="Q133" s="12"/>
      <c r="R133" s="533"/>
      <c r="S133" s="12"/>
      <c r="T133" s="12"/>
      <c r="U133" s="12"/>
      <c r="V133" s="12"/>
      <c r="W133" s="12"/>
      <c r="X133" s="12"/>
      <c r="Y133" s="12"/>
      <c r="Z133" s="12"/>
      <c r="AA133" s="12"/>
      <c r="AB133" s="12"/>
      <c r="AC133" s="12"/>
      <c r="AD133" s="12"/>
      <c r="AE133" s="13"/>
      <c r="AF133" s="13"/>
      <c r="AG133" s="12"/>
      <c r="AH133" s="14"/>
      <c r="AI133" s="12"/>
      <c r="AJ133" s="12"/>
      <c r="AK133" s="12"/>
      <c r="AL133" s="12"/>
      <c r="AM133" s="12"/>
      <c r="AN133" s="12"/>
      <c r="AO133" s="12"/>
      <c r="AP133" s="12"/>
      <c r="AQ133" s="12"/>
      <c r="AR133" s="12"/>
      <c r="AS133" s="12"/>
      <c r="AT133" s="12"/>
      <c r="AU133" s="12"/>
      <c r="AV133" s="12"/>
      <c r="AW133" s="12"/>
      <c r="AX133" s="15"/>
      <c r="AY133" s="12"/>
      <c r="AZ133" s="12"/>
    </row>
    <row r="134" spans="2:52" s="100" customFormat="1" ht="15.75" customHeight="1">
      <c r="B134" s="530" t="s">
        <v>112</v>
      </c>
      <c r="C134" s="531"/>
      <c r="D134" s="531"/>
      <c r="E134" s="531"/>
      <c r="F134" s="531"/>
      <c r="G134" s="531"/>
      <c r="H134" s="531"/>
      <c r="I134" s="531"/>
      <c r="J134" s="531"/>
      <c r="K134" s="531"/>
      <c r="L134" s="531"/>
      <c r="M134" s="531"/>
      <c r="N134" s="12"/>
      <c r="O134" s="12"/>
      <c r="P134" s="12"/>
      <c r="Q134" s="12"/>
      <c r="R134" s="533"/>
      <c r="S134" s="12"/>
      <c r="T134" s="12"/>
      <c r="U134" s="12"/>
      <c r="V134" s="12"/>
      <c r="W134" s="12"/>
      <c r="X134" s="12"/>
      <c r="Y134" s="12"/>
      <c r="Z134" s="12"/>
      <c r="AA134" s="12"/>
      <c r="AB134" s="12"/>
      <c r="AC134" s="12"/>
      <c r="AD134" s="12"/>
      <c r="AE134" s="13"/>
      <c r="AF134" s="13"/>
      <c r="AG134" s="12"/>
      <c r="AH134" s="14"/>
      <c r="AI134" s="12"/>
      <c r="AJ134" s="12"/>
      <c r="AK134" s="12"/>
      <c r="AL134" s="12"/>
      <c r="AM134" s="12"/>
      <c r="AN134" s="12"/>
      <c r="AO134" s="12"/>
      <c r="AP134" s="12"/>
      <c r="AQ134" s="12"/>
      <c r="AR134" s="12"/>
      <c r="AS134" s="12"/>
      <c r="AT134" s="12"/>
      <c r="AU134" s="12"/>
      <c r="AV134" s="12"/>
      <c r="AW134" s="12"/>
      <c r="AX134" s="15"/>
      <c r="AY134" s="12"/>
      <c r="AZ134" s="529"/>
    </row>
    <row r="135" spans="2:52" s="100" customFormat="1" ht="15.75" customHeight="1">
      <c r="B135" s="530" t="s">
        <v>113</v>
      </c>
      <c r="C135" s="531"/>
      <c r="D135" s="531"/>
      <c r="E135" s="531"/>
      <c r="F135" s="531"/>
      <c r="G135" s="531"/>
      <c r="H135" s="531"/>
      <c r="I135" s="531"/>
      <c r="J135" s="531"/>
      <c r="K135" s="531"/>
      <c r="L135" s="531"/>
      <c r="M135" s="531"/>
      <c r="N135" s="12"/>
      <c r="O135" s="12"/>
      <c r="P135" s="12"/>
      <c r="Q135" s="12"/>
      <c r="R135" s="533"/>
      <c r="S135" s="12"/>
      <c r="T135" s="12"/>
      <c r="U135" s="12"/>
      <c r="V135" s="12"/>
      <c r="W135" s="12"/>
      <c r="X135" s="12"/>
      <c r="Y135" s="12"/>
      <c r="Z135" s="12"/>
      <c r="AA135" s="12"/>
      <c r="AB135" s="12"/>
      <c r="AC135" s="12"/>
      <c r="AD135" s="12"/>
      <c r="AE135" s="13"/>
      <c r="AF135" s="13"/>
      <c r="AG135" s="12"/>
      <c r="AH135" s="14"/>
      <c r="AI135" s="12"/>
      <c r="AJ135" s="12"/>
      <c r="AK135" s="12"/>
      <c r="AL135" s="12"/>
      <c r="AM135" s="12"/>
      <c r="AN135" s="12"/>
      <c r="AO135" s="12"/>
      <c r="AP135" s="12"/>
      <c r="AQ135" s="12"/>
      <c r="AR135" s="12"/>
      <c r="AS135" s="12"/>
      <c r="AT135" s="12"/>
      <c r="AU135" s="12"/>
      <c r="AV135" s="12"/>
      <c r="AW135" s="12"/>
      <c r="AX135" s="15"/>
      <c r="AY135" s="12"/>
      <c r="AZ135" s="12"/>
    </row>
    <row r="136" spans="2:52" s="100" customFormat="1" ht="15.75" customHeight="1">
      <c r="B136" s="530" t="s">
        <v>114</v>
      </c>
      <c r="C136" s="531"/>
      <c r="D136" s="531"/>
      <c r="E136" s="531"/>
      <c r="F136" s="531"/>
      <c r="G136" s="531"/>
      <c r="H136" s="531"/>
      <c r="I136" s="531"/>
      <c r="J136" s="531"/>
      <c r="K136" s="531"/>
      <c r="L136" s="531"/>
      <c r="M136" s="531"/>
      <c r="N136" s="12"/>
      <c r="O136" s="12"/>
      <c r="P136" s="12"/>
      <c r="Q136" s="12"/>
      <c r="R136" s="533"/>
      <c r="S136" s="12"/>
      <c r="T136" s="12"/>
      <c r="U136" s="12"/>
      <c r="V136" s="12"/>
      <c r="W136" s="12"/>
      <c r="X136" s="12"/>
      <c r="Y136" s="12"/>
      <c r="Z136" s="12"/>
      <c r="AA136" s="12"/>
      <c r="AB136" s="12"/>
      <c r="AC136" s="12"/>
      <c r="AD136" s="12"/>
      <c r="AE136" s="13"/>
      <c r="AF136" s="13"/>
      <c r="AG136" s="12"/>
      <c r="AH136" s="14"/>
      <c r="AI136" s="12"/>
      <c r="AJ136" s="12"/>
      <c r="AK136" s="12"/>
      <c r="AL136" s="12"/>
      <c r="AM136" s="12"/>
      <c r="AN136" s="12"/>
      <c r="AO136" s="12"/>
      <c r="AP136" s="12"/>
      <c r="AQ136" s="12"/>
      <c r="AR136" s="12"/>
      <c r="AS136" s="12"/>
      <c r="AT136" s="12"/>
      <c r="AU136" s="12"/>
      <c r="AV136" s="12"/>
      <c r="AW136" s="12"/>
      <c r="AX136" s="15"/>
      <c r="AY136" s="12"/>
      <c r="AZ136" s="529"/>
    </row>
    <row r="137" spans="2:52" s="100" customFormat="1" ht="15.75" customHeight="1">
      <c r="B137" s="530" t="s">
        <v>115</v>
      </c>
      <c r="C137" s="531"/>
      <c r="D137" s="531"/>
      <c r="E137" s="531"/>
      <c r="F137" s="531"/>
      <c r="G137" s="531"/>
      <c r="H137" s="531"/>
      <c r="I137" s="531"/>
      <c r="J137" s="531"/>
      <c r="K137" s="531"/>
      <c r="L137" s="531"/>
      <c r="M137" s="531"/>
      <c r="N137" s="12"/>
      <c r="O137" s="12"/>
      <c r="P137" s="12"/>
      <c r="Q137" s="12"/>
      <c r="R137" s="533"/>
      <c r="S137" s="12"/>
      <c r="T137" s="12"/>
      <c r="U137" s="12"/>
      <c r="V137" s="12"/>
      <c r="W137" s="12"/>
      <c r="X137" s="12"/>
      <c r="Y137" s="12"/>
      <c r="Z137" s="12"/>
      <c r="AA137" s="12"/>
      <c r="AB137" s="12"/>
      <c r="AC137" s="12"/>
      <c r="AD137" s="12"/>
      <c r="AE137" s="13"/>
      <c r="AF137" s="13"/>
      <c r="AG137" s="12"/>
      <c r="AH137" s="14"/>
      <c r="AI137" s="12"/>
      <c r="AJ137" s="12"/>
      <c r="AK137" s="12"/>
      <c r="AL137" s="12"/>
      <c r="AM137" s="12"/>
      <c r="AN137" s="12"/>
      <c r="AO137" s="12"/>
      <c r="AP137" s="12"/>
      <c r="AQ137" s="12"/>
      <c r="AR137" s="12"/>
      <c r="AS137" s="12"/>
      <c r="AT137" s="12"/>
      <c r="AU137" s="12"/>
      <c r="AV137" s="12"/>
      <c r="AW137" s="12"/>
      <c r="AX137" s="15"/>
      <c r="AY137" s="12"/>
      <c r="AZ137" s="12"/>
    </row>
    <row r="138" spans="2:52" s="100" customFormat="1" ht="15.75">
      <c r="B138" s="530" t="s">
        <v>116</v>
      </c>
      <c r="C138" s="531"/>
      <c r="D138" s="531"/>
      <c r="E138" s="531"/>
      <c r="F138" s="531"/>
      <c r="G138" s="531"/>
      <c r="H138" s="531"/>
      <c r="I138" s="531"/>
      <c r="J138" s="531"/>
      <c r="K138" s="531"/>
      <c r="L138" s="531"/>
      <c r="M138" s="531"/>
      <c r="N138" s="12"/>
      <c r="O138" s="12"/>
      <c r="P138" s="12"/>
      <c r="Q138" s="12"/>
      <c r="R138" s="12"/>
      <c r="S138" s="12"/>
      <c r="T138" s="12"/>
      <c r="U138" s="12"/>
      <c r="V138" s="12"/>
      <c r="W138" s="12"/>
      <c r="X138" s="12"/>
      <c r="Y138" s="12"/>
      <c r="Z138" s="12"/>
      <c r="AA138" s="12"/>
      <c r="AB138" s="12"/>
      <c r="AC138" s="12"/>
      <c r="AD138" s="12"/>
      <c r="AE138" s="13"/>
      <c r="AF138" s="13"/>
      <c r="AG138" s="12"/>
      <c r="AH138" s="14"/>
      <c r="AI138" s="12"/>
      <c r="AJ138" s="12"/>
      <c r="AK138" s="12"/>
      <c r="AL138" s="12"/>
      <c r="AM138" s="12"/>
      <c r="AN138" s="12"/>
      <c r="AO138" s="12"/>
      <c r="AP138" s="12"/>
      <c r="AQ138" s="12"/>
      <c r="AR138" s="12"/>
      <c r="AS138" s="12"/>
      <c r="AT138" s="12"/>
      <c r="AU138" s="12"/>
      <c r="AV138" s="12"/>
      <c r="AW138" s="12"/>
      <c r="AX138" s="15"/>
      <c r="AY138" s="12"/>
      <c r="AZ138" s="529"/>
    </row>
    <row r="139" spans="2:52" s="100" customFormat="1">
      <c r="B139" s="530" t="s">
        <v>117</v>
      </c>
      <c r="C139" s="531"/>
      <c r="D139" s="531"/>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3"/>
      <c r="AF139" s="13"/>
      <c r="AG139" s="12"/>
      <c r="AH139" s="14"/>
      <c r="AI139" s="12"/>
      <c r="AJ139" s="12"/>
      <c r="AK139" s="12"/>
      <c r="AL139" s="12"/>
      <c r="AM139" s="12"/>
      <c r="AN139" s="12"/>
      <c r="AO139" s="12"/>
      <c r="AP139" s="12"/>
      <c r="AQ139" s="12"/>
      <c r="AR139" s="12"/>
      <c r="AS139" s="12"/>
      <c r="AT139" s="12"/>
      <c r="AU139" s="12"/>
      <c r="AV139" s="12"/>
      <c r="AW139" s="12"/>
      <c r="AX139" s="15"/>
      <c r="AY139" s="12"/>
      <c r="AZ139" s="12"/>
    </row>
    <row r="140" spans="2:52" s="100" customFormat="1" ht="9.75" customHeight="1">
      <c r="B140" s="16"/>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3"/>
      <c r="AF140" s="13"/>
      <c r="AG140" s="12"/>
      <c r="AH140" s="14"/>
      <c r="AI140" s="12"/>
      <c r="AJ140" s="12"/>
      <c r="AK140" s="12"/>
      <c r="AL140" s="12"/>
      <c r="AM140" s="12"/>
      <c r="AN140" s="12"/>
      <c r="AO140" s="12"/>
      <c r="AP140" s="12"/>
      <c r="AQ140" s="12"/>
      <c r="AR140" s="12"/>
      <c r="AS140" s="12"/>
      <c r="AT140" s="12"/>
      <c r="AU140" s="12"/>
      <c r="AV140" s="12"/>
      <c r="AW140" s="12"/>
      <c r="AX140" s="15"/>
      <c r="AY140" s="12"/>
      <c r="AZ140" s="529"/>
    </row>
    <row r="141" spans="2:52" s="100" customFormat="1" ht="28.5" customHeight="1">
      <c r="B141" s="17" t="s">
        <v>118</v>
      </c>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c r="AA141" s="17"/>
      <c r="AB141" s="17"/>
      <c r="AC141" s="17"/>
      <c r="AD141" s="17"/>
      <c r="AE141" s="18"/>
      <c r="AF141" s="18"/>
      <c r="AG141" s="17"/>
      <c r="AH141" s="19"/>
      <c r="AI141" s="17"/>
      <c r="AJ141" s="17"/>
      <c r="AK141" s="17"/>
      <c r="AL141" s="17"/>
      <c r="AM141" s="17"/>
      <c r="AN141" s="17"/>
      <c r="AO141" s="17"/>
      <c r="AP141" s="17"/>
      <c r="AQ141" s="17"/>
      <c r="AR141" s="17"/>
      <c r="AS141" s="17"/>
      <c r="AT141" s="17"/>
      <c r="AU141" s="17"/>
      <c r="AV141" s="17"/>
      <c r="AW141" s="17"/>
      <c r="AX141" s="20"/>
      <c r="AY141" s="17"/>
      <c r="AZ141" s="17"/>
    </row>
  </sheetData>
  <mergeCells count="820">
    <mergeCell ref="D2:AY2"/>
    <mergeCell ref="B5:AI5"/>
    <mergeCell ref="AJ5:AX5"/>
    <mergeCell ref="AY5:AY7"/>
    <mergeCell ref="AZ5:AZ7"/>
    <mergeCell ref="B6:B7"/>
    <mergeCell ref="C6:C7"/>
    <mergeCell ref="U6:U7"/>
    <mergeCell ref="V6:V7"/>
    <mergeCell ref="W6:W7"/>
    <mergeCell ref="X6:X7"/>
    <mergeCell ref="Y6:Y7"/>
    <mergeCell ref="Z6:Z7"/>
    <mergeCell ref="D6:D7"/>
    <mergeCell ref="E6:E7"/>
    <mergeCell ref="F6:Q6"/>
    <mergeCell ref="R6:R7"/>
    <mergeCell ref="S6:S7"/>
    <mergeCell ref="T6:T7"/>
    <mergeCell ref="AG6:AG7"/>
    <mergeCell ref="AH6:AI6"/>
    <mergeCell ref="AJ6:AN6"/>
    <mergeCell ref="AO6:AS6"/>
    <mergeCell ref="AT6:AX6"/>
    <mergeCell ref="AM7:AN7"/>
    <mergeCell ref="AR7:AS7"/>
    <mergeCell ref="AW7:AX7"/>
    <mergeCell ref="AA6:AA7"/>
    <mergeCell ref="AB6:AB7"/>
    <mergeCell ref="AC6:AC7"/>
    <mergeCell ref="AD6:AD7"/>
    <mergeCell ref="AE6:AE7"/>
    <mergeCell ref="AF6:AF7"/>
    <mergeCell ref="B8:B125"/>
    <mergeCell ref="C8:C42"/>
    <mergeCell ref="D8:D42"/>
    <mergeCell ref="E8:E21"/>
    <mergeCell ref="F8:F12"/>
    <mergeCell ref="G8:G12"/>
    <mergeCell ref="E36:E39"/>
    <mergeCell ref="F36:F39"/>
    <mergeCell ref="G36:G39"/>
    <mergeCell ref="F50:F52"/>
    <mergeCell ref="G50:G52"/>
    <mergeCell ref="E115:E119"/>
    <mergeCell ref="F115:F116"/>
    <mergeCell ref="G115:G116"/>
    <mergeCell ref="X8:X12"/>
    <mergeCell ref="Y8:Y12"/>
    <mergeCell ref="N8:N12"/>
    <mergeCell ref="O8:O12"/>
    <mergeCell ref="P8:P12"/>
    <mergeCell ref="Q8:Q12"/>
    <mergeCell ref="R8:R12"/>
    <mergeCell ref="S8:S12"/>
    <mergeCell ref="H8:H12"/>
    <mergeCell ref="I8:I12"/>
    <mergeCell ref="J8:J12"/>
    <mergeCell ref="K8:K12"/>
    <mergeCell ref="L8:L12"/>
    <mergeCell ref="M8:M12"/>
    <mergeCell ref="O14:O15"/>
    <mergeCell ref="P14:P15"/>
    <mergeCell ref="Q14:Q15"/>
    <mergeCell ref="R14:R15"/>
    <mergeCell ref="AR8:AR12"/>
    <mergeCell ref="AW8:AW12"/>
    <mergeCell ref="AZ8:AZ12"/>
    <mergeCell ref="F14:F15"/>
    <mergeCell ref="G14:G15"/>
    <mergeCell ref="H14:H15"/>
    <mergeCell ref="I14:I15"/>
    <mergeCell ref="J14:J15"/>
    <mergeCell ref="K14:K15"/>
    <mergeCell ref="L14:L15"/>
    <mergeCell ref="Z8:Z12"/>
    <mergeCell ref="AA8:AA12"/>
    <mergeCell ref="AB8:AB12"/>
    <mergeCell ref="AH8:AH12"/>
    <mergeCell ref="AI8:AI12"/>
    <mergeCell ref="AM8:AM12"/>
    <mergeCell ref="T8:T12"/>
    <mergeCell ref="U8:U12"/>
    <mergeCell ref="V8:V12"/>
    <mergeCell ref="W8:W10"/>
    <mergeCell ref="AR14:AR15"/>
    <mergeCell ref="AW14:AW15"/>
    <mergeCell ref="AZ14:AZ15"/>
    <mergeCell ref="F16:F18"/>
    <mergeCell ref="G16:G18"/>
    <mergeCell ref="H16:H18"/>
    <mergeCell ref="I16:I18"/>
    <mergeCell ref="J16:J18"/>
    <mergeCell ref="K16:K18"/>
    <mergeCell ref="L16:L18"/>
    <mergeCell ref="Y14:Y15"/>
    <mergeCell ref="Z14:Z15"/>
    <mergeCell ref="AA14:AA15"/>
    <mergeCell ref="AH14:AH15"/>
    <mergeCell ref="AI14:AI15"/>
    <mergeCell ref="AM14:AM15"/>
    <mergeCell ref="S14:S15"/>
    <mergeCell ref="T14:T15"/>
    <mergeCell ref="U14:U15"/>
    <mergeCell ref="V14:V15"/>
    <mergeCell ref="W14:W15"/>
    <mergeCell ref="X14:X15"/>
    <mergeCell ref="M14:M15"/>
    <mergeCell ref="N14:N15"/>
    <mergeCell ref="AW16:AW18"/>
    <mergeCell ref="AZ16:AZ18"/>
    <mergeCell ref="F19:F21"/>
    <mergeCell ref="G19:G21"/>
    <mergeCell ref="H19:H21"/>
    <mergeCell ref="I19:I21"/>
    <mergeCell ref="J19:J21"/>
    <mergeCell ref="K19:K21"/>
    <mergeCell ref="L19:L21"/>
    <mergeCell ref="Y16:Y18"/>
    <mergeCell ref="Z16:Z18"/>
    <mergeCell ref="AA16:AA18"/>
    <mergeCell ref="AH16:AH18"/>
    <mergeCell ref="AI16:AI18"/>
    <mergeCell ref="AM16:AM18"/>
    <mergeCell ref="S16:S18"/>
    <mergeCell ref="T16:T18"/>
    <mergeCell ref="U16:U18"/>
    <mergeCell ref="V16:V18"/>
    <mergeCell ref="W16:W18"/>
    <mergeCell ref="X16:X18"/>
    <mergeCell ref="M16:M18"/>
    <mergeCell ref="N16:N18"/>
    <mergeCell ref="O16:O18"/>
    <mergeCell ref="W19:W21"/>
    <mergeCell ref="X19:X21"/>
    <mergeCell ref="M19:M21"/>
    <mergeCell ref="N19:N21"/>
    <mergeCell ref="O19:O21"/>
    <mergeCell ref="P19:P21"/>
    <mergeCell ref="Q19:Q21"/>
    <mergeCell ref="R19:R21"/>
    <mergeCell ref="AR16:AR18"/>
    <mergeCell ref="P16:P18"/>
    <mergeCell ref="Q16:Q18"/>
    <mergeCell ref="R16:R18"/>
    <mergeCell ref="N22:N25"/>
    <mergeCell ref="O22:O25"/>
    <mergeCell ref="P22:P25"/>
    <mergeCell ref="Q22:Q25"/>
    <mergeCell ref="AR19:AR21"/>
    <mergeCell ref="AW19:AW21"/>
    <mergeCell ref="AZ19:AZ21"/>
    <mergeCell ref="E22:E29"/>
    <mergeCell ref="F22:F25"/>
    <mergeCell ref="G22:G25"/>
    <mergeCell ref="H22:H25"/>
    <mergeCell ref="I22:I25"/>
    <mergeCell ref="J22:J25"/>
    <mergeCell ref="K22:K25"/>
    <mergeCell ref="Y19:Y21"/>
    <mergeCell ref="Z19:Z21"/>
    <mergeCell ref="AA19:AA21"/>
    <mergeCell ref="AH19:AH21"/>
    <mergeCell ref="AI19:AI21"/>
    <mergeCell ref="AM19:AM21"/>
    <mergeCell ref="S19:S21"/>
    <mergeCell ref="T19:T21"/>
    <mergeCell ref="U19:U21"/>
    <mergeCell ref="V19:V21"/>
    <mergeCell ref="AM22:AM25"/>
    <mergeCell ref="AR22:AR25"/>
    <mergeCell ref="AW22:AW25"/>
    <mergeCell ref="AZ22:AZ25"/>
    <mergeCell ref="F26:F29"/>
    <mergeCell ref="G26:G29"/>
    <mergeCell ref="H26:H29"/>
    <mergeCell ref="I26:I29"/>
    <mergeCell ref="J26:J29"/>
    <mergeCell ref="K26:K29"/>
    <mergeCell ref="X22:X25"/>
    <mergeCell ref="Y22:Y25"/>
    <mergeCell ref="Z22:Z25"/>
    <mergeCell ref="AA22:AA25"/>
    <mergeCell ref="AH22:AH25"/>
    <mergeCell ref="AI22:AI25"/>
    <mergeCell ref="R22:R25"/>
    <mergeCell ref="S22:S25"/>
    <mergeCell ref="T22:T25"/>
    <mergeCell ref="U22:U25"/>
    <mergeCell ref="V22:V25"/>
    <mergeCell ref="W22:W25"/>
    <mergeCell ref="L22:L25"/>
    <mergeCell ref="M22:M25"/>
    <mergeCell ref="AZ26:AZ29"/>
    <mergeCell ref="E31:E35"/>
    <mergeCell ref="F31:F35"/>
    <mergeCell ref="G31:G35"/>
    <mergeCell ref="H31:H35"/>
    <mergeCell ref="I31:I35"/>
    <mergeCell ref="J31:J35"/>
    <mergeCell ref="X26:X29"/>
    <mergeCell ref="Y26:Y29"/>
    <mergeCell ref="Z26:Z29"/>
    <mergeCell ref="AA26:AA29"/>
    <mergeCell ref="AH26:AH29"/>
    <mergeCell ref="AI26:AI29"/>
    <mergeCell ref="R26:R29"/>
    <mergeCell ref="S26:S29"/>
    <mergeCell ref="T26:T29"/>
    <mergeCell ref="U26:U29"/>
    <mergeCell ref="V26:V29"/>
    <mergeCell ref="W26:W29"/>
    <mergeCell ref="L26:L29"/>
    <mergeCell ref="M26:M29"/>
    <mergeCell ref="N26:N29"/>
    <mergeCell ref="O26:O29"/>
    <mergeCell ref="P26:P29"/>
    <mergeCell ref="K31:K35"/>
    <mergeCell ref="L31:L35"/>
    <mergeCell ref="M31:M35"/>
    <mergeCell ref="N31:N35"/>
    <mergeCell ref="O31:O35"/>
    <mergeCell ref="P31:P35"/>
    <mergeCell ref="AM26:AM29"/>
    <mergeCell ref="AR26:AR29"/>
    <mergeCell ref="AW26:AW29"/>
    <mergeCell ref="Q26:Q29"/>
    <mergeCell ref="W31:W35"/>
    <mergeCell ref="X31:X35"/>
    <mergeCell ref="Y31:Y35"/>
    <mergeCell ref="Z31:Z35"/>
    <mergeCell ref="AA31:AA35"/>
    <mergeCell ref="AB31:AB33"/>
    <mergeCell ref="AB34:AB35"/>
    <mergeCell ref="Q31:Q35"/>
    <mergeCell ref="R31:R35"/>
    <mergeCell ref="S31:S35"/>
    <mergeCell ref="T31:T35"/>
    <mergeCell ref="U31:U35"/>
    <mergeCell ref="V31:V35"/>
    <mergeCell ref="AH31:AH35"/>
    <mergeCell ref="AI31:AI35"/>
    <mergeCell ref="AM31:AM35"/>
    <mergeCell ref="AR31:AR35"/>
    <mergeCell ref="AW31:AW35"/>
    <mergeCell ref="AZ31:AZ35"/>
    <mergeCell ref="AN32:AN35"/>
    <mergeCell ref="AS32:AS35"/>
    <mergeCell ref="AX32:AX35"/>
    <mergeCell ref="X36:X39"/>
    <mergeCell ref="Y36:Y39"/>
    <mergeCell ref="N36:N39"/>
    <mergeCell ref="O36:O39"/>
    <mergeCell ref="P36:P39"/>
    <mergeCell ref="Q36:Q39"/>
    <mergeCell ref="R36:R39"/>
    <mergeCell ref="S36:S39"/>
    <mergeCell ref="H36:H39"/>
    <mergeCell ref="I36:I39"/>
    <mergeCell ref="J36:J39"/>
    <mergeCell ref="K36:K39"/>
    <mergeCell ref="L36:L39"/>
    <mergeCell ref="M36:M39"/>
    <mergeCell ref="O40:O42"/>
    <mergeCell ref="P40:P42"/>
    <mergeCell ref="Q40:Q42"/>
    <mergeCell ref="R40:R42"/>
    <mergeCell ref="AW36:AW39"/>
    <mergeCell ref="AZ36:AZ39"/>
    <mergeCell ref="E40:E42"/>
    <mergeCell ref="F40:F42"/>
    <mergeCell ref="G40:G42"/>
    <mergeCell ref="H40:H42"/>
    <mergeCell ref="I40:I42"/>
    <mergeCell ref="J40:J42"/>
    <mergeCell ref="K40:K42"/>
    <mergeCell ref="L40:L42"/>
    <mergeCell ref="Z36:Z39"/>
    <mergeCell ref="AA36:AA39"/>
    <mergeCell ref="AH36:AH39"/>
    <mergeCell ref="AI36:AI39"/>
    <mergeCell ref="AM36:AM39"/>
    <mergeCell ref="AR36:AR39"/>
    <mergeCell ref="T36:T39"/>
    <mergeCell ref="U36:U39"/>
    <mergeCell ref="V36:V39"/>
    <mergeCell ref="W36:W39"/>
    <mergeCell ref="AR40:AR42"/>
    <mergeCell ref="AW40:AW42"/>
    <mergeCell ref="AZ40:AZ42"/>
    <mergeCell ref="C43:C52"/>
    <mergeCell ref="D43:D52"/>
    <mergeCell ref="E43:E52"/>
    <mergeCell ref="F43:F49"/>
    <mergeCell ref="G43:G49"/>
    <mergeCell ref="H43:H49"/>
    <mergeCell ref="I43:I49"/>
    <mergeCell ref="Y40:Y42"/>
    <mergeCell ref="Z40:Z42"/>
    <mergeCell ref="AA40:AA42"/>
    <mergeCell ref="AH40:AH42"/>
    <mergeCell ref="AI40:AI42"/>
    <mergeCell ref="AM40:AM42"/>
    <mergeCell ref="S40:S42"/>
    <mergeCell ref="T40:T42"/>
    <mergeCell ref="U40:U42"/>
    <mergeCell ref="V40:V42"/>
    <mergeCell ref="W40:W42"/>
    <mergeCell ref="X40:X42"/>
    <mergeCell ref="M40:M42"/>
    <mergeCell ref="N40:N42"/>
    <mergeCell ref="R43:R49"/>
    <mergeCell ref="S43:S49"/>
    <mergeCell ref="T43:T49"/>
    <mergeCell ref="U43:U49"/>
    <mergeCell ref="J43:J49"/>
    <mergeCell ref="K43:K49"/>
    <mergeCell ref="L43:L49"/>
    <mergeCell ref="M43:M49"/>
    <mergeCell ref="N43:N49"/>
    <mergeCell ref="O43:O49"/>
    <mergeCell ref="AZ43:AZ49"/>
    <mergeCell ref="AJ45:AJ49"/>
    <mergeCell ref="AK45:AK49"/>
    <mergeCell ref="AL45:AL49"/>
    <mergeCell ref="AO45:AO49"/>
    <mergeCell ref="V43:V49"/>
    <mergeCell ref="W43:W49"/>
    <mergeCell ref="X43:X49"/>
    <mergeCell ref="Y43:Y49"/>
    <mergeCell ref="Z43:Z49"/>
    <mergeCell ref="AA43:AA49"/>
    <mergeCell ref="AP45:AP49"/>
    <mergeCell ref="AQ45:AQ49"/>
    <mergeCell ref="AT45:AT49"/>
    <mergeCell ref="AU45:AU49"/>
    <mergeCell ref="AV45:AV49"/>
    <mergeCell ref="AY45:AY49"/>
    <mergeCell ref="AB45:AB49"/>
    <mergeCell ref="AC45:AC49"/>
    <mergeCell ref="AD45:AD49"/>
    <mergeCell ref="AE45:AE49"/>
    <mergeCell ref="AF45:AF49"/>
    <mergeCell ref="AG45:AG49"/>
    <mergeCell ref="AH43:AH49"/>
    <mergeCell ref="AI43:AI49"/>
    <mergeCell ref="AM43:AM49"/>
    <mergeCell ref="AR43:AR49"/>
    <mergeCell ref="AW43:AW49"/>
    <mergeCell ref="M50:M52"/>
    <mergeCell ref="N50:N52"/>
    <mergeCell ref="O50:O52"/>
    <mergeCell ref="P50:P52"/>
    <mergeCell ref="Q50:Q52"/>
    <mergeCell ref="R50:R52"/>
    <mergeCell ref="AC50:AC51"/>
    <mergeCell ref="AD50:AD51"/>
    <mergeCell ref="AM50:AM52"/>
    <mergeCell ref="AO50:AO51"/>
    <mergeCell ref="AP50:AP51"/>
    <mergeCell ref="AQ50:AQ51"/>
    <mergeCell ref="AE50:AE51"/>
    <mergeCell ref="AF50:AF51"/>
    <mergeCell ref="AG50:AG51"/>
    <mergeCell ref="AH50:AH52"/>
    <mergeCell ref="AI50:AI52"/>
    <mergeCell ref="AJ50:AJ51"/>
    <mergeCell ref="P43:P49"/>
    <mergeCell ref="Q43:Q49"/>
    <mergeCell ref="H50:H52"/>
    <mergeCell ref="I50:I52"/>
    <mergeCell ref="J50:J52"/>
    <mergeCell ref="K50:K52"/>
    <mergeCell ref="L50:L52"/>
    <mergeCell ref="Y50:Y52"/>
    <mergeCell ref="Z50:Z52"/>
    <mergeCell ref="AA50:AA52"/>
    <mergeCell ref="AB50:AB51"/>
    <mergeCell ref="S50:S52"/>
    <mergeCell ref="T50:T52"/>
    <mergeCell ref="U50:U52"/>
    <mergeCell ref="V50:V52"/>
    <mergeCell ref="W50:W52"/>
    <mergeCell ref="X50:X52"/>
    <mergeCell ref="L53:L55"/>
    <mergeCell ref="M53:M55"/>
    <mergeCell ref="N53:N55"/>
    <mergeCell ref="O53:O55"/>
    <mergeCell ref="P53:P55"/>
    <mergeCell ref="Q53:Q55"/>
    <mergeCell ref="AZ50:AZ52"/>
    <mergeCell ref="C53:C63"/>
    <mergeCell ref="D53:D63"/>
    <mergeCell ref="E53:E55"/>
    <mergeCell ref="F53:F55"/>
    <mergeCell ref="G53:G55"/>
    <mergeCell ref="H53:H55"/>
    <mergeCell ref="I53:I55"/>
    <mergeCell ref="J53:J55"/>
    <mergeCell ref="K53:K55"/>
    <mergeCell ref="AR50:AR52"/>
    <mergeCell ref="AT50:AT51"/>
    <mergeCell ref="AU50:AU51"/>
    <mergeCell ref="AV50:AV51"/>
    <mergeCell ref="AW50:AW52"/>
    <mergeCell ref="AY50:AY51"/>
    <mergeCell ref="AK50:AK51"/>
    <mergeCell ref="AL50:AL51"/>
    <mergeCell ref="AI53:AI55"/>
    <mergeCell ref="AM53:AM55"/>
    <mergeCell ref="AR53:AR55"/>
    <mergeCell ref="AW53:AW55"/>
    <mergeCell ref="E56:E57"/>
    <mergeCell ref="F56:F57"/>
    <mergeCell ref="G56:G57"/>
    <mergeCell ref="H56:H57"/>
    <mergeCell ref="I56:I57"/>
    <mergeCell ref="J56:J57"/>
    <mergeCell ref="X53:X57"/>
    <mergeCell ref="Y53:Y57"/>
    <mergeCell ref="Z53:Z57"/>
    <mergeCell ref="AA53:AA55"/>
    <mergeCell ref="AB53:AB55"/>
    <mergeCell ref="AH53:AH55"/>
    <mergeCell ref="AA56:AA57"/>
    <mergeCell ref="AH56:AH57"/>
    <mergeCell ref="R53:R55"/>
    <mergeCell ref="S53:S55"/>
    <mergeCell ref="T53:T55"/>
    <mergeCell ref="U53:U55"/>
    <mergeCell ref="V53:V55"/>
    <mergeCell ref="W53:W57"/>
    <mergeCell ref="AI56:AI57"/>
    <mergeCell ref="AM56:AM57"/>
    <mergeCell ref="AR56:AR57"/>
    <mergeCell ref="AW56:AW57"/>
    <mergeCell ref="AZ56:AZ57"/>
    <mergeCell ref="E58:E60"/>
    <mergeCell ref="F58:F60"/>
    <mergeCell ref="G58:G60"/>
    <mergeCell ref="H58:H60"/>
    <mergeCell ref="I58:I60"/>
    <mergeCell ref="Q56:Q57"/>
    <mergeCell ref="R56:R57"/>
    <mergeCell ref="S56:S57"/>
    <mergeCell ref="T56:T57"/>
    <mergeCell ref="U56:U57"/>
    <mergeCell ref="V56:V57"/>
    <mergeCell ref="K56:K57"/>
    <mergeCell ref="L56:L57"/>
    <mergeCell ref="M56:M57"/>
    <mergeCell ref="N56:N57"/>
    <mergeCell ref="O56:O57"/>
    <mergeCell ref="P56:P57"/>
    <mergeCell ref="P58:P60"/>
    <mergeCell ref="Q58:Q60"/>
    <mergeCell ref="R58:R60"/>
    <mergeCell ref="S58:S60"/>
    <mergeCell ref="T58:T60"/>
    <mergeCell ref="U58:U60"/>
    <mergeCell ref="J58:J60"/>
    <mergeCell ref="K58:K60"/>
    <mergeCell ref="L58:L60"/>
    <mergeCell ref="M58:M60"/>
    <mergeCell ref="N58:N60"/>
    <mergeCell ref="O58:O60"/>
    <mergeCell ref="AH58:AH60"/>
    <mergeCell ref="AI58:AI60"/>
    <mergeCell ref="AM58:AM60"/>
    <mergeCell ref="AR58:AR60"/>
    <mergeCell ref="AW58:AW60"/>
    <mergeCell ref="AZ58:AZ60"/>
    <mergeCell ref="V58:V60"/>
    <mergeCell ref="W58:W63"/>
    <mergeCell ref="X58:X63"/>
    <mergeCell ref="Y58:Y63"/>
    <mergeCell ref="Z58:Z63"/>
    <mergeCell ref="AA58:AA60"/>
    <mergeCell ref="AA61:AA63"/>
    <mergeCell ref="AM61:AM63"/>
    <mergeCell ref="AR61:AR63"/>
    <mergeCell ref="AW61:AW63"/>
    <mergeCell ref="AZ61:AZ63"/>
    <mergeCell ref="AH61:AH63"/>
    <mergeCell ref="AI61:AI63"/>
    <mergeCell ref="U61:U63"/>
    <mergeCell ref="V61:V63"/>
    <mergeCell ref="C64:C90"/>
    <mergeCell ref="D64:D90"/>
    <mergeCell ref="E64:E67"/>
    <mergeCell ref="F64:F90"/>
    <mergeCell ref="G64:G90"/>
    <mergeCell ref="H64:H90"/>
    <mergeCell ref="E87:E90"/>
    <mergeCell ref="K61:K63"/>
    <mergeCell ref="L61:L63"/>
    <mergeCell ref="M61:M63"/>
    <mergeCell ref="N61:N63"/>
    <mergeCell ref="O61:O63"/>
    <mergeCell ref="P61:P63"/>
    <mergeCell ref="E61:E63"/>
    <mergeCell ref="F61:F63"/>
    <mergeCell ref="G61:G63"/>
    <mergeCell ref="H61:H63"/>
    <mergeCell ref="I61:I63"/>
    <mergeCell ref="J61:J63"/>
    <mergeCell ref="Q64:Q90"/>
    <mergeCell ref="R64:R90"/>
    <mergeCell ref="S64:S90"/>
    <mergeCell ref="T64:T90"/>
    <mergeCell ref="I64:I90"/>
    <mergeCell ref="J64:J90"/>
    <mergeCell ref="K64:K90"/>
    <mergeCell ref="L64:L90"/>
    <mergeCell ref="M64:M90"/>
    <mergeCell ref="N64:N90"/>
    <mergeCell ref="Q61:Q63"/>
    <mergeCell ref="R61:R63"/>
    <mergeCell ref="S61:S63"/>
    <mergeCell ref="T61:T63"/>
    <mergeCell ref="AZ64:AZ67"/>
    <mergeCell ref="E68:E80"/>
    <mergeCell ref="V68:V75"/>
    <mergeCell ref="W68:W78"/>
    <mergeCell ref="X68:X78"/>
    <mergeCell ref="Y68:Y78"/>
    <mergeCell ref="Z68:Z78"/>
    <mergeCell ref="AA68:AA71"/>
    <mergeCell ref="AH68:AH71"/>
    <mergeCell ref="AI68:AI71"/>
    <mergeCell ref="AA64:AA67"/>
    <mergeCell ref="AH64:AH67"/>
    <mergeCell ref="AI64:AI67"/>
    <mergeCell ref="AM64:AM67"/>
    <mergeCell ref="AR64:AR67"/>
    <mergeCell ref="AW64:AW67"/>
    <mergeCell ref="U64:U90"/>
    <mergeCell ref="V64:V67"/>
    <mergeCell ref="W64:W67"/>
    <mergeCell ref="X64:X67"/>
    <mergeCell ref="Y64:Y67"/>
    <mergeCell ref="Z64:Z67"/>
    <mergeCell ref="W79:W80"/>
    <mergeCell ref="X79:X80"/>
    <mergeCell ref="AM68:AM71"/>
    <mergeCell ref="AR68:AR71"/>
    <mergeCell ref="AW68:AW71"/>
    <mergeCell ref="AZ68:AZ71"/>
    <mergeCell ref="AA72:AA74"/>
    <mergeCell ref="AH72:AH74"/>
    <mergeCell ref="AI72:AI74"/>
    <mergeCell ref="AM72:AM74"/>
    <mergeCell ref="AR72:AR74"/>
    <mergeCell ref="AW72:AW74"/>
    <mergeCell ref="AZ72:AZ74"/>
    <mergeCell ref="V76:V80"/>
    <mergeCell ref="AA76:AA78"/>
    <mergeCell ref="AB76:AB78"/>
    <mergeCell ref="AH76:AH78"/>
    <mergeCell ref="AI76:AI78"/>
    <mergeCell ref="AM76:AM78"/>
    <mergeCell ref="AR76:AR78"/>
    <mergeCell ref="AW76:AW78"/>
    <mergeCell ref="AZ76:AZ78"/>
    <mergeCell ref="Y79:Y80"/>
    <mergeCell ref="Z79:Z80"/>
    <mergeCell ref="AH81:AH86"/>
    <mergeCell ref="AI81:AI86"/>
    <mergeCell ref="AM81:AM86"/>
    <mergeCell ref="AR81:AR86"/>
    <mergeCell ref="AW81:AW86"/>
    <mergeCell ref="AZ81:AZ86"/>
    <mergeCell ref="AW79:AW80"/>
    <mergeCell ref="AZ79:AZ80"/>
    <mergeCell ref="E81:E86"/>
    <mergeCell ref="V81:V86"/>
    <mergeCell ref="W81:W86"/>
    <mergeCell ref="X81:X86"/>
    <mergeCell ref="Y81:Y86"/>
    <mergeCell ref="Z81:Z86"/>
    <mergeCell ref="AA81:AA86"/>
    <mergeCell ref="AB81:AB86"/>
    <mergeCell ref="AA79:AA80"/>
    <mergeCell ref="AB79:AB80"/>
    <mergeCell ref="AH79:AH80"/>
    <mergeCell ref="AI79:AI80"/>
    <mergeCell ref="AM79:AM80"/>
    <mergeCell ref="AR79:AR80"/>
    <mergeCell ref="O64:O90"/>
    <mergeCell ref="P64:P90"/>
    <mergeCell ref="AH87:AH89"/>
    <mergeCell ref="AI87:AI89"/>
    <mergeCell ref="AM87:AM89"/>
    <mergeCell ref="AR87:AR89"/>
    <mergeCell ref="AW87:AW89"/>
    <mergeCell ref="AZ87:AZ89"/>
    <mergeCell ref="V87:V90"/>
    <mergeCell ref="W87:W90"/>
    <mergeCell ref="X87:X90"/>
    <mergeCell ref="Y87:Y90"/>
    <mergeCell ref="Z87:Z90"/>
    <mergeCell ref="AA87:AA89"/>
    <mergeCell ref="AA90:AA92"/>
    <mergeCell ref="AH90:AH92"/>
    <mergeCell ref="AI90:AI92"/>
    <mergeCell ref="AM90:AM92"/>
    <mergeCell ref="AR90:AR92"/>
    <mergeCell ref="AW90:AW92"/>
    <mergeCell ref="AZ90:AZ92"/>
    <mergeCell ref="AN91:AN92"/>
    <mergeCell ref="AS91:AS92"/>
    <mergeCell ref="AX91:AX92"/>
    <mergeCell ref="V93:V95"/>
    <mergeCell ref="W93:W95"/>
    <mergeCell ref="I93:I95"/>
    <mergeCell ref="J93:J95"/>
    <mergeCell ref="K93:K95"/>
    <mergeCell ref="L93:L95"/>
    <mergeCell ref="M93:M95"/>
    <mergeCell ref="N93:N95"/>
    <mergeCell ref="C93:C125"/>
    <mergeCell ref="D93:D125"/>
    <mergeCell ref="E93:E95"/>
    <mergeCell ref="F93:F95"/>
    <mergeCell ref="G93:G95"/>
    <mergeCell ref="H93:H95"/>
    <mergeCell ref="E96:E103"/>
    <mergeCell ref="F96:F103"/>
    <mergeCell ref="G96:G103"/>
    <mergeCell ref="H96:H103"/>
    <mergeCell ref="I96:I103"/>
    <mergeCell ref="J96:J103"/>
    <mergeCell ref="E104:E114"/>
    <mergeCell ref="F104:F114"/>
    <mergeCell ref="G104:G114"/>
    <mergeCell ref="H104:H114"/>
    <mergeCell ref="Z93:Z95"/>
    <mergeCell ref="AA93:AA95"/>
    <mergeCell ref="AB93:AB95"/>
    <mergeCell ref="AH93:AH95"/>
    <mergeCell ref="AT94:AT95"/>
    <mergeCell ref="AU94:AU95"/>
    <mergeCell ref="AV94:AV95"/>
    <mergeCell ref="AY94:AY95"/>
    <mergeCell ref="AJ94:AJ95"/>
    <mergeCell ref="AK94:AK95"/>
    <mergeCell ref="AL94:AL95"/>
    <mergeCell ref="AO94:AO95"/>
    <mergeCell ref="AP94:AP95"/>
    <mergeCell ref="AQ94:AQ95"/>
    <mergeCell ref="AI93:AI95"/>
    <mergeCell ref="AM93:AM95"/>
    <mergeCell ref="V96:V102"/>
    <mergeCell ref="AM99:AM101"/>
    <mergeCell ref="AR99:AR101"/>
    <mergeCell ref="AW99:AW101"/>
    <mergeCell ref="AZ99:AZ101"/>
    <mergeCell ref="AB100:AB101"/>
    <mergeCell ref="AR93:AR95"/>
    <mergeCell ref="AW93:AW95"/>
    <mergeCell ref="O93:O95"/>
    <mergeCell ref="P93:P95"/>
    <mergeCell ref="Q93:Q95"/>
    <mergeCell ref="U93:U94"/>
    <mergeCell ref="AI96:AI98"/>
    <mergeCell ref="AM96:AM98"/>
    <mergeCell ref="AR96:AR98"/>
    <mergeCell ref="AW96:AW98"/>
    <mergeCell ref="AZ93:AZ95"/>
    <mergeCell ref="AC94:AC95"/>
    <mergeCell ref="AD94:AD95"/>
    <mergeCell ref="AE94:AE95"/>
    <mergeCell ref="AF94:AF95"/>
    <mergeCell ref="AG94:AG95"/>
    <mergeCell ref="X93:X95"/>
    <mergeCell ref="Y93:Y95"/>
    <mergeCell ref="Q96:Q103"/>
    <mergeCell ref="K96:K103"/>
    <mergeCell ref="L96:L103"/>
    <mergeCell ref="M96:M103"/>
    <mergeCell ref="N96:N103"/>
    <mergeCell ref="O96:O103"/>
    <mergeCell ref="P96:P103"/>
    <mergeCell ref="AA105:AA106"/>
    <mergeCell ref="AZ96:AZ98"/>
    <mergeCell ref="R99:R100"/>
    <mergeCell ref="S99:S100"/>
    <mergeCell ref="T99:T100"/>
    <mergeCell ref="AA99:AA101"/>
    <mergeCell ref="AI99:AI101"/>
    <mergeCell ref="W96:W102"/>
    <mergeCell ref="X96:X102"/>
    <mergeCell ref="Y96:Y102"/>
    <mergeCell ref="Z96:Z102"/>
    <mergeCell ref="AA96:AA98"/>
    <mergeCell ref="AH96:AH98"/>
    <mergeCell ref="R96:R98"/>
    <mergeCell ref="S96:S98"/>
    <mergeCell ref="T96:T98"/>
    <mergeCell ref="U96:U102"/>
    <mergeCell ref="AM105:AM106"/>
    <mergeCell ref="AR105:AR106"/>
    <mergeCell ref="AW105:AW106"/>
    <mergeCell ref="P104:P114"/>
    <mergeCell ref="Q104:Q114"/>
    <mergeCell ref="R104:R114"/>
    <mergeCell ref="S104:S114"/>
    <mergeCell ref="T104:T114"/>
    <mergeCell ref="U104:U114"/>
    <mergeCell ref="AA109:AA110"/>
    <mergeCell ref="AM109:AM110"/>
    <mergeCell ref="AR109:AR110"/>
    <mergeCell ref="AW109:AW110"/>
    <mergeCell ref="AA111:AA112"/>
    <mergeCell ref="H115:H116"/>
    <mergeCell ref="I115:I116"/>
    <mergeCell ref="V104:V114"/>
    <mergeCell ref="W104:W114"/>
    <mergeCell ref="X104:X114"/>
    <mergeCell ref="Y104:Y114"/>
    <mergeCell ref="Z104:Z114"/>
    <mergeCell ref="J104:J114"/>
    <mergeCell ref="K104:K114"/>
    <mergeCell ref="L104:L114"/>
    <mergeCell ref="M104:M114"/>
    <mergeCell ref="N104:N114"/>
    <mergeCell ref="O104:O114"/>
    <mergeCell ref="R115:R116"/>
    <mergeCell ref="S115:S116"/>
    <mergeCell ref="T115:T116"/>
    <mergeCell ref="U115:U116"/>
    <mergeCell ref="J115:J116"/>
    <mergeCell ref="K115:K116"/>
    <mergeCell ref="L115:L116"/>
    <mergeCell ref="M115:M116"/>
    <mergeCell ref="N115:N116"/>
    <mergeCell ref="O115:O116"/>
    <mergeCell ref="I104:I114"/>
    <mergeCell ref="AW115:AW116"/>
    <mergeCell ref="F117:F119"/>
    <mergeCell ref="G117:G119"/>
    <mergeCell ref="H117:H119"/>
    <mergeCell ref="I117:I119"/>
    <mergeCell ref="J117:J119"/>
    <mergeCell ref="K117:K119"/>
    <mergeCell ref="L117:L119"/>
    <mergeCell ref="M117:M119"/>
    <mergeCell ref="N117:N119"/>
    <mergeCell ref="AB115:AB116"/>
    <mergeCell ref="AC115:AC116"/>
    <mergeCell ref="AH115:AH116"/>
    <mergeCell ref="AI115:AI116"/>
    <mergeCell ref="AM115:AM116"/>
    <mergeCell ref="AR115:AR116"/>
    <mergeCell ref="V115:V116"/>
    <mergeCell ref="W115:W116"/>
    <mergeCell ref="X115:X116"/>
    <mergeCell ref="Y115:Y116"/>
    <mergeCell ref="Z115:Z116"/>
    <mergeCell ref="AA115:AA116"/>
    <mergeCell ref="P115:P116"/>
    <mergeCell ref="Q115:Q116"/>
    <mergeCell ref="AR117:AR119"/>
    <mergeCell ref="AW117:AW119"/>
    <mergeCell ref="AZ117:AZ119"/>
    <mergeCell ref="E120:E125"/>
    <mergeCell ref="F120:F125"/>
    <mergeCell ref="G120:G125"/>
    <mergeCell ref="H120:H125"/>
    <mergeCell ref="I120:I125"/>
    <mergeCell ref="J120:J125"/>
    <mergeCell ref="K120:K125"/>
    <mergeCell ref="Y117:Y119"/>
    <mergeCell ref="Z117:Z119"/>
    <mergeCell ref="AA117:AA119"/>
    <mergeCell ref="AH117:AH119"/>
    <mergeCell ref="AI117:AI119"/>
    <mergeCell ref="AM117:AM119"/>
    <mergeCell ref="O117:O119"/>
    <mergeCell ref="P117:P119"/>
    <mergeCell ref="Q117:Q119"/>
    <mergeCell ref="V117:V119"/>
    <mergeCell ref="W117:W119"/>
    <mergeCell ref="X117:X119"/>
    <mergeCell ref="R120:R125"/>
    <mergeCell ref="S120:S125"/>
    <mergeCell ref="T120:T125"/>
    <mergeCell ref="U120:U125"/>
    <mergeCell ref="V120:V125"/>
    <mergeCell ref="W120:W121"/>
    <mergeCell ref="L120:L125"/>
    <mergeCell ref="M120:M125"/>
    <mergeCell ref="N120:N125"/>
    <mergeCell ref="O120:O125"/>
    <mergeCell ref="P120:P125"/>
    <mergeCell ref="Q120:Q125"/>
    <mergeCell ref="E132:M132"/>
    <mergeCell ref="E129:M129"/>
    <mergeCell ref="E130:M130"/>
    <mergeCell ref="E131:M131"/>
    <mergeCell ref="B4:S4"/>
    <mergeCell ref="T4:AA4"/>
    <mergeCell ref="AB4:AZ4"/>
    <mergeCell ref="B3:AZ3"/>
    <mergeCell ref="E128:L128"/>
    <mergeCell ref="AI120:AI125"/>
    <mergeCell ref="AM120:AM125"/>
    <mergeCell ref="AR120:AR125"/>
    <mergeCell ref="AW120:AW125"/>
    <mergeCell ref="AZ120:AZ125"/>
    <mergeCell ref="W122:W125"/>
    <mergeCell ref="X122:X125"/>
    <mergeCell ref="Y122:Y125"/>
    <mergeCell ref="Z122:Z125"/>
    <mergeCell ref="X120:X121"/>
    <mergeCell ref="Y120:Y121"/>
    <mergeCell ref="Z120:Z121"/>
    <mergeCell ref="AA120:AA125"/>
    <mergeCell ref="AB120:AB125"/>
    <mergeCell ref="AH120:AH125"/>
  </mergeCells>
  <pageMargins left="0.7" right="0.7" top="0.75" bottom="0.75" header="0.3" footer="0.3"/>
  <pageSetup paperSize="9" orientation="portrait" horizontalDpi="0"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13"/>
  <sheetViews>
    <sheetView tabSelected="1" topLeftCell="X110" zoomScale="70" zoomScaleNormal="70" workbookViewId="0">
      <selection activeCell="AJ110" sqref="AJ110"/>
    </sheetView>
  </sheetViews>
  <sheetFormatPr baseColWidth="10" defaultColWidth="22.140625" defaultRowHeight="0" customHeight="1" zeroHeight="1"/>
  <cols>
    <col min="1" max="1" width="11.85546875" style="99" customWidth="1"/>
    <col min="2" max="2" width="27.7109375" style="99" customWidth="1"/>
    <col min="3" max="3" width="23.7109375" style="99" customWidth="1"/>
    <col min="4" max="4" width="20.7109375" style="99" customWidth="1"/>
    <col min="5" max="5" width="21.42578125" style="99" customWidth="1"/>
    <col min="6" max="16" width="11.42578125" style="99"/>
    <col min="17" max="17" width="12.28515625" style="99" customWidth="1"/>
    <col min="18" max="18" width="28.7109375" style="99" customWidth="1"/>
    <col min="19" max="19" width="29.85546875" style="99" customWidth="1"/>
    <col min="20" max="20" width="27.42578125" style="99" customWidth="1"/>
    <col min="21" max="21" width="30.5703125" style="99" customWidth="1"/>
    <col min="22" max="22" width="31" style="99" customWidth="1"/>
    <col min="23" max="23" width="33.42578125" style="99" customWidth="1"/>
    <col min="24" max="24" width="16" style="99" customWidth="1"/>
    <col min="25" max="25" width="13.42578125" style="99" customWidth="1"/>
    <col min="26" max="26" width="19" style="99" customWidth="1"/>
    <col min="27" max="27" width="28" style="99" customWidth="1"/>
    <col min="28" max="28" width="27" style="99" customWidth="1"/>
    <col min="29" max="29" width="35.140625" style="99" customWidth="1"/>
    <col min="30" max="30" width="13.28515625" style="99" customWidth="1"/>
    <col min="31" max="31" width="11.85546875" style="2" customWidth="1"/>
    <col min="32" max="32" width="22.85546875" style="2" customWidth="1"/>
    <col min="33" max="33" width="17.7109375" style="2" customWidth="1"/>
    <col min="34" max="34" width="17.5703125" style="2" customWidth="1"/>
    <col min="35" max="16384" width="22.140625" style="99"/>
  </cols>
  <sheetData>
    <row r="1" spans="1:34" ht="56.1" customHeight="1" thickBot="1"/>
    <row r="2" spans="1:34" ht="186.6" customHeight="1" thickBot="1">
      <c r="B2" s="728" t="s">
        <v>148</v>
      </c>
      <c r="C2" s="729"/>
      <c r="D2" s="729"/>
      <c r="E2" s="729"/>
      <c r="F2" s="729"/>
      <c r="G2" s="729"/>
      <c r="H2" s="729"/>
      <c r="I2" s="729"/>
      <c r="J2" s="729"/>
      <c r="K2" s="729"/>
      <c r="L2" s="729"/>
      <c r="M2" s="729"/>
      <c r="N2" s="729"/>
      <c r="O2" s="729"/>
      <c r="P2" s="729"/>
      <c r="Q2" s="729"/>
      <c r="R2" s="729"/>
      <c r="S2" s="729"/>
      <c r="T2" s="729"/>
      <c r="U2" s="729"/>
      <c r="V2" s="729"/>
      <c r="W2" s="729"/>
      <c r="X2" s="729"/>
      <c r="Y2" s="729"/>
      <c r="Z2" s="729"/>
      <c r="AA2" s="729"/>
      <c r="AB2" s="729"/>
      <c r="AC2" s="729"/>
      <c r="AD2" s="729"/>
      <c r="AE2" s="729"/>
      <c r="AF2" s="729"/>
      <c r="AG2" s="729"/>
      <c r="AH2" s="730"/>
    </row>
    <row r="3" spans="1:34" ht="28.5" customHeight="1" thickBot="1">
      <c r="B3" s="728" t="s">
        <v>689</v>
      </c>
      <c r="C3" s="729"/>
      <c r="D3" s="729"/>
      <c r="E3" s="729"/>
      <c r="F3" s="729"/>
      <c r="G3" s="729"/>
      <c r="H3" s="729"/>
      <c r="I3" s="729"/>
      <c r="J3" s="729"/>
      <c r="K3" s="729"/>
      <c r="L3" s="729"/>
      <c r="M3" s="729"/>
      <c r="N3" s="729"/>
      <c r="O3" s="729"/>
      <c r="P3" s="729"/>
      <c r="Q3" s="729"/>
      <c r="R3" s="729"/>
      <c r="S3" s="729"/>
      <c r="T3" s="729"/>
      <c r="U3" s="729"/>
      <c r="V3" s="729"/>
      <c r="W3" s="729"/>
      <c r="X3" s="729"/>
      <c r="Y3" s="729"/>
      <c r="Z3" s="729"/>
      <c r="AA3" s="729"/>
      <c r="AB3" s="729"/>
      <c r="AC3" s="729"/>
      <c r="AD3" s="729"/>
      <c r="AE3" s="729"/>
      <c r="AF3" s="729"/>
      <c r="AG3" s="729"/>
      <c r="AH3" s="730"/>
    </row>
    <row r="4" spans="1:34" ht="36.75" customHeight="1" thickBot="1">
      <c r="B4" s="712" t="s">
        <v>146</v>
      </c>
      <c r="C4" s="713"/>
      <c r="D4" s="713"/>
      <c r="E4" s="713"/>
      <c r="F4" s="713"/>
      <c r="G4" s="713"/>
      <c r="H4" s="713"/>
      <c r="I4" s="713"/>
      <c r="J4" s="713"/>
      <c r="K4" s="713"/>
      <c r="L4" s="713"/>
      <c r="M4" s="713"/>
      <c r="N4" s="713"/>
      <c r="O4" s="713"/>
      <c r="P4" s="713"/>
      <c r="Q4" s="713"/>
      <c r="R4" s="713"/>
      <c r="S4" s="714"/>
      <c r="T4" s="722" t="s">
        <v>153</v>
      </c>
      <c r="U4" s="723"/>
      <c r="V4" s="723"/>
      <c r="W4" s="723"/>
      <c r="X4" s="723"/>
      <c r="Y4" s="723"/>
      <c r="Z4" s="723"/>
      <c r="AA4" s="724"/>
      <c r="AB4" s="722" t="s">
        <v>688</v>
      </c>
      <c r="AC4" s="750"/>
      <c r="AD4" s="750"/>
      <c r="AE4" s="750"/>
      <c r="AF4" s="750"/>
      <c r="AG4" s="750"/>
      <c r="AH4" s="751"/>
    </row>
    <row r="5" spans="1:34" ht="36.6" customHeight="1" thickBot="1">
      <c r="B5" s="1206" t="s">
        <v>0</v>
      </c>
      <c r="C5" s="1207"/>
      <c r="D5" s="1207"/>
      <c r="E5" s="1207"/>
      <c r="F5" s="1207"/>
      <c r="G5" s="1207"/>
      <c r="H5" s="1207"/>
      <c r="I5" s="1207"/>
      <c r="J5" s="1207"/>
      <c r="K5" s="1207"/>
      <c r="L5" s="1207"/>
      <c r="M5" s="1207"/>
      <c r="N5" s="1207"/>
      <c r="O5" s="1207"/>
      <c r="P5" s="1207"/>
      <c r="Q5" s="1207"/>
      <c r="R5" s="1207"/>
      <c r="S5" s="1207"/>
      <c r="T5" s="1207"/>
      <c r="U5" s="1207"/>
      <c r="V5" s="1207"/>
      <c r="W5" s="1207"/>
      <c r="X5" s="1207"/>
      <c r="Y5" s="1207"/>
      <c r="Z5" s="1207"/>
      <c r="AA5" s="1207"/>
      <c r="AB5" s="1207"/>
      <c r="AC5" s="1207"/>
      <c r="AD5" s="1207"/>
      <c r="AE5" s="1207"/>
      <c r="AF5" s="1208"/>
      <c r="AG5" s="1209" t="s">
        <v>150</v>
      </c>
      <c r="AH5" s="1207"/>
    </row>
    <row r="6" spans="1:34" s="101" customFormat="1" ht="54.95" customHeight="1" thickTop="1" thickBot="1">
      <c r="B6" s="688" t="s">
        <v>4</v>
      </c>
      <c r="C6" s="690" t="s">
        <v>5</v>
      </c>
      <c r="D6" s="690" t="s">
        <v>6</v>
      </c>
      <c r="E6" s="692" t="s">
        <v>7</v>
      </c>
      <c r="F6" s="693" t="s">
        <v>8</v>
      </c>
      <c r="G6" s="694"/>
      <c r="H6" s="694"/>
      <c r="I6" s="694"/>
      <c r="J6" s="694"/>
      <c r="K6" s="694"/>
      <c r="L6" s="694"/>
      <c r="M6" s="694"/>
      <c r="N6" s="694"/>
      <c r="O6" s="694"/>
      <c r="P6" s="694"/>
      <c r="Q6" s="694"/>
      <c r="R6" s="702" t="s">
        <v>9</v>
      </c>
      <c r="S6" s="702" t="s">
        <v>10</v>
      </c>
      <c r="T6" s="702" t="s">
        <v>11</v>
      </c>
      <c r="U6" s="702" t="s">
        <v>12</v>
      </c>
      <c r="V6" s="692" t="s">
        <v>13</v>
      </c>
      <c r="W6" s="697" t="s">
        <v>14</v>
      </c>
      <c r="X6" s="690" t="s">
        <v>15</v>
      </c>
      <c r="Y6" s="697" t="s">
        <v>16</v>
      </c>
      <c r="Z6" s="692" t="s">
        <v>17</v>
      </c>
      <c r="AA6" s="697" t="s">
        <v>18</v>
      </c>
      <c r="AB6" s="690" t="s">
        <v>19</v>
      </c>
      <c r="AC6" s="697" t="s">
        <v>20</v>
      </c>
      <c r="AD6" s="702" t="s">
        <v>15</v>
      </c>
      <c r="AE6" s="690" t="s">
        <v>21</v>
      </c>
      <c r="AF6" s="690" t="s">
        <v>734</v>
      </c>
      <c r="AG6" s="696" t="s">
        <v>733</v>
      </c>
      <c r="AH6" s="1205"/>
    </row>
    <row r="7" spans="1:34" s="101" customFormat="1" ht="48.75" customHeight="1" thickTop="1" thickBot="1">
      <c r="B7" s="1211"/>
      <c r="C7" s="1197"/>
      <c r="D7" s="1197"/>
      <c r="E7" s="1197"/>
      <c r="F7" s="103">
        <v>1</v>
      </c>
      <c r="G7" s="102">
        <v>2</v>
      </c>
      <c r="H7" s="102">
        <v>3</v>
      </c>
      <c r="I7" s="102">
        <v>4</v>
      </c>
      <c r="J7" s="567">
        <v>5</v>
      </c>
      <c r="K7" s="105">
        <v>6</v>
      </c>
      <c r="L7" s="102">
        <v>7</v>
      </c>
      <c r="M7" s="105">
        <v>8</v>
      </c>
      <c r="N7" s="102">
        <v>9</v>
      </c>
      <c r="O7" s="568">
        <v>10</v>
      </c>
      <c r="P7" s="103">
        <v>11</v>
      </c>
      <c r="Q7" s="105">
        <v>12</v>
      </c>
      <c r="R7" s="1198"/>
      <c r="S7" s="1198"/>
      <c r="T7" s="1198"/>
      <c r="U7" s="1198"/>
      <c r="V7" s="1197"/>
      <c r="W7" s="697"/>
      <c r="X7" s="1204"/>
      <c r="Y7" s="697"/>
      <c r="Z7" s="1197"/>
      <c r="AA7" s="1203"/>
      <c r="AB7" s="1204"/>
      <c r="AC7" s="1203"/>
      <c r="AD7" s="1198"/>
      <c r="AE7" s="1210"/>
      <c r="AF7" s="1204"/>
      <c r="AG7" s="656" t="s">
        <v>151</v>
      </c>
      <c r="AH7" s="539" t="s">
        <v>152</v>
      </c>
    </row>
    <row r="8" spans="1:34" ht="102" customHeight="1">
      <c r="A8" s="100"/>
      <c r="B8" s="1199" t="s">
        <v>158</v>
      </c>
      <c r="C8" s="1201" t="s">
        <v>31</v>
      </c>
      <c r="D8" s="1195" t="s">
        <v>159</v>
      </c>
      <c r="E8" s="1195" t="s">
        <v>32</v>
      </c>
      <c r="F8" s="1195"/>
      <c r="G8" s="1195" t="s">
        <v>160</v>
      </c>
      <c r="H8" s="1195"/>
      <c r="I8" s="1195" t="s">
        <v>160</v>
      </c>
      <c r="J8" s="1195"/>
      <c r="K8" s="1195"/>
      <c r="L8" s="1195"/>
      <c r="M8" s="1195" t="s">
        <v>160</v>
      </c>
      <c r="N8" s="1195"/>
      <c r="O8" s="1195"/>
      <c r="P8" s="1195"/>
      <c r="Q8" s="1195"/>
      <c r="R8" s="1195" t="s">
        <v>161</v>
      </c>
      <c r="S8" s="1195" t="s">
        <v>162</v>
      </c>
      <c r="T8" s="1195" t="s">
        <v>163</v>
      </c>
      <c r="U8" s="1195" t="s">
        <v>164</v>
      </c>
      <c r="V8" s="1195" t="s">
        <v>165</v>
      </c>
      <c r="W8" s="1195" t="s">
        <v>166</v>
      </c>
      <c r="X8" s="1195" t="s">
        <v>167</v>
      </c>
      <c r="Y8" s="1196" t="s">
        <v>168</v>
      </c>
      <c r="Z8" s="1195" t="s">
        <v>169</v>
      </c>
      <c r="AA8" s="1195" t="s">
        <v>170</v>
      </c>
      <c r="AB8" s="586" t="s">
        <v>171</v>
      </c>
      <c r="AC8" s="586" t="s">
        <v>172</v>
      </c>
      <c r="AD8" s="587" t="s">
        <v>173</v>
      </c>
      <c r="AE8" s="587">
        <v>1</v>
      </c>
      <c r="AF8" s="588">
        <v>1</v>
      </c>
      <c r="AG8" s="636" t="s">
        <v>737</v>
      </c>
      <c r="AH8" s="636" t="s">
        <v>737</v>
      </c>
    </row>
    <row r="9" spans="1:34" ht="105.75" customHeight="1">
      <c r="A9" s="100"/>
      <c r="B9" s="1096"/>
      <c r="C9" s="1099"/>
      <c r="D9" s="1040"/>
      <c r="E9" s="1040"/>
      <c r="F9" s="1040"/>
      <c r="G9" s="1040"/>
      <c r="H9" s="1040"/>
      <c r="I9" s="1040"/>
      <c r="J9" s="1040"/>
      <c r="K9" s="1040"/>
      <c r="L9" s="1040"/>
      <c r="M9" s="1040"/>
      <c r="N9" s="1040"/>
      <c r="O9" s="1040"/>
      <c r="P9" s="1040"/>
      <c r="Q9" s="1040"/>
      <c r="R9" s="1040"/>
      <c r="S9" s="1040"/>
      <c r="T9" s="1040"/>
      <c r="U9" s="1040"/>
      <c r="V9" s="1040"/>
      <c r="W9" s="1040"/>
      <c r="X9" s="1040"/>
      <c r="Y9" s="1040"/>
      <c r="Z9" s="1040"/>
      <c r="AA9" s="1040"/>
      <c r="AB9" s="119" t="s">
        <v>175</v>
      </c>
      <c r="AC9" s="119" t="s">
        <v>176</v>
      </c>
      <c r="AD9" s="120" t="s">
        <v>177</v>
      </c>
      <c r="AE9" s="120">
        <v>1</v>
      </c>
      <c r="AF9" s="589">
        <v>0.90250000000000008</v>
      </c>
      <c r="AG9" s="651">
        <v>0</v>
      </c>
      <c r="AH9" s="652">
        <v>0.1</v>
      </c>
    </row>
    <row r="10" spans="1:34" ht="110.25" customHeight="1">
      <c r="A10" s="100"/>
      <c r="B10" s="1096"/>
      <c r="C10" s="1099"/>
      <c r="D10" s="1040"/>
      <c r="E10" s="1040"/>
      <c r="F10" s="1040"/>
      <c r="G10" s="1040"/>
      <c r="H10" s="1040"/>
      <c r="I10" s="1040"/>
      <c r="J10" s="1040"/>
      <c r="K10" s="1040"/>
      <c r="L10" s="1040"/>
      <c r="M10" s="1040"/>
      <c r="N10" s="1040"/>
      <c r="O10" s="1040"/>
      <c r="P10" s="1040"/>
      <c r="Q10" s="1040"/>
      <c r="R10" s="1040"/>
      <c r="S10" s="1040"/>
      <c r="T10" s="1040"/>
      <c r="U10" s="1040"/>
      <c r="V10" s="1040"/>
      <c r="W10" s="1040"/>
      <c r="X10" s="1040"/>
      <c r="Y10" s="1040"/>
      <c r="Z10" s="1040"/>
      <c r="AA10" s="1040"/>
      <c r="AB10" s="119" t="s">
        <v>178</v>
      </c>
      <c r="AC10" s="119" t="s">
        <v>179</v>
      </c>
      <c r="AD10" s="120" t="s">
        <v>177</v>
      </c>
      <c r="AE10" s="135">
        <v>200</v>
      </c>
      <c r="AF10" s="589">
        <v>0.49</v>
      </c>
      <c r="AG10" s="651">
        <v>0.25</v>
      </c>
      <c r="AH10" s="652">
        <v>0.26</v>
      </c>
    </row>
    <row r="11" spans="1:34" ht="102" customHeight="1">
      <c r="A11" s="100"/>
      <c r="B11" s="1096"/>
      <c r="C11" s="1099"/>
      <c r="D11" s="1040"/>
      <c r="E11" s="1040"/>
      <c r="F11" s="1040"/>
      <c r="G11" s="1040"/>
      <c r="H11" s="1040"/>
      <c r="I11" s="1040"/>
      <c r="J11" s="1040"/>
      <c r="K11" s="1040"/>
      <c r="L11" s="1040"/>
      <c r="M11" s="1040"/>
      <c r="N11" s="1040"/>
      <c r="O11" s="1040"/>
      <c r="P11" s="1040"/>
      <c r="Q11" s="1040"/>
      <c r="R11" s="1040"/>
      <c r="S11" s="1040"/>
      <c r="T11" s="1040"/>
      <c r="U11" s="1040"/>
      <c r="V11" s="1040"/>
      <c r="W11" s="142" t="s">
        <v>180</v>
      </c>
      <c r="X11" s="1040"/>
      <c r="Y11" s="1040"/>
      <c r="Z11" s="1040"/>
      <c r="AA11" s="1040"/>
      <c r="AB11" s="119" t="s">
        <v>181</v>
      </c>
      <c r="AC11" s="119" t="s">
        <v>182</v>
      </c>
      <c r="AD11" s="120" t="s">
        <v>177</v>
      </c>
      <c r="AE11" s="120">
        <v>4</v>
      </c>
      <c r="AF11" s="589">
        <v>0.49475000000000002</v>
      </c>
      <c r="AG11" s="651">
        <v>0.25</v>
      </c>
      <c r="AH11" s="652">
        <v>0.26</v>
      </c>
    </row>
    <row r="12" spans="1:34" ht="126.75" customHeight="1" thickBot="1">
      <c r="A12" s="100"/>
      <c r="B12" s="1096"/>
      <c r="C12" s="1099"/>
      <c r="D12" s="1040"/>
      <c r="E12" s="1040"/>
      <c r="F12" s="1040"/>
      <c r="G12" s="1040"/>
      <c r="H12" s="1040"/>
      <c r="I12" s="1040"/>
      <c r="J12" s="1040"/>
      <c r="K12" s="1040"/>
      <c r="L12" s="1040"/>
      <c r="M12" s="1040"/>
      <c r="N12" s="1040"/>
      <c r="O12" s="1040"/>
      <c r="P12" s="1040"/>
      <c r="Q12" s="1040"/>
      <c r="R12" s="1040"/>
      <c r="S12" s="1040"/>
      <c r="T12" s="1040"/>
      <c r="U12" s="1040"/>
      <c r="V12" s="1040"/>
      <c r="W12" s="141"/>
      <c r="X12" s="1040"/>
      <c r="Y12" s="1040"/>
      <c r="Z12" s="1040"/>
      <c r="AA12" s="1040"/>
      <c r="AB12" s="119" t="s">
        <v>183</v>
      </c>
      <c r="AC12" s="119" t="s">
        <v>184</v>
      </c>
      <c r="AD12" s="120" t="s">
        <v>177</v>
      </c>
      <c r="AE12" s="120">
        <v>3</v>
      </c>
      <c r="AF12" s="589">
        <v>0.53933333333333333</v>
      </c>
      <c r="AG12" s="651">
        <v>0.23</v>
      </c>
      <c r="AH12" s="652">
        <v>0.23</v>
      </c>
    </row>
    <row r="13" spans="1:34" ht="147.75" customHeight="1">
      <c r="A13" s="100"/>
      <c r="B13" s="1096"/>
      <c r="C13" s="1100"/>
      <c r="D13" s="814"/>
      <c r="E13" s="1040"/>
      <c r="F13" s="141"/>
      <c r="G13" s="141"/>
      <c r="H13" s="142" t="s">
        <v>160</v>
      </c>
      <c r="I13" s="142" t="s">
        <v>160</v>
      </c>
      <c r="J13" s="142"/>
      <c r="K13" s="142"/>
      <c r="L13" s="142"/>
      <c r="M13" s="142" t="s">
        <v>160</v>
      </c>
      <c r="N13" s="141"/>
      <c r="O13" s="141"/>
      <c r="P13" s="141"/>
      <c r="Q13" s="141"/>
      <c r="R13" s="142" t="s">
        <v>185</v>
      </c>
      <c r="S13" s="142" t="s">
        <v>186</v>
      </c>
      <c r="T13" s="142" t="s">
        <v>187</v>
      </c>
      <c r="U13" s="142" t="s">
        <v>188</v>
      </c>
      <c r="V13" s="142" t="s">
        <v>189</v>
      </c>
      <c r="W13" s="142" t="s">
        <v>190</v>
      </c>
      <c r="X13" s="142" t="s">
        <v>167</v>
      </c>
      <c r="Y13" s="142" t="s">
        <v>191</v>
      </c>
      <c r="Z13" s="142" t="s">
        <v>192</v>
      </c>
      <c r="AA13" s="142" t="s">
        <v>193</v>
      </c>
      <c r="AB13" s="142" t="s">
        <v>194</v>
      </c>
      <c r="AC13" s="142" t="s">
        <v>195</v>
      </c>
      <c r="AD13" s="142" t="s">
        <v>196</v>
      </c>
      <c r="AE13" s="142">
        <v>100</v>
      </c>
      <c r="AF13" s="590">
        <v>1</v>
      </c>
      <c r="AG13" s="636" t="s">
        <v>737</v>
      </c>
      <c r="AH13" s="636" t="s">
        <v>737</v>
      </c>
    </row>
    <row r="14" spans="1:34" ht="90.75" customHeight="1" thickBot="1">
      <c r="A14" s="100"/>
      <c r="B14" s="1096"/>
      <c r="C14" s="1100"/>
      <c r="D14" s="814"/>
      <c r="E14" s="1040"/>
      <c r="F14" s="1040"/>
      <c r="G14" s="1040" t="s">
        <v>160</v>
      </c>
      <c r="H14" s="1040"/>
      <c r="I14" s="1040"/>
      <c r="J14" s="1040"/>
      <c r="K14" s="1040"/>
      <c r="L14" s="1040"/>
      <c r="M14" s="1040"/>
      <c r="N14" s="1040"/>
      <c r="O14" s="1040"/>
      <c r="P14" s="1040"/>
      <c r="Q14" s="1040"/>
      <c r="R14" s="1040" t="s">
        <v>198</v>
      </c>
      <c r="S14" s="1040" t="s">
        <v>199</v>
      </c>
      <c r="T14" s="1040" t="s">
        <v>200</v>
      </c>
      <c r="U14" s="1040" t="s">
        <v>201</v>
      </c>
      <c r="V14" s="1040" t="s">
        <v>202</v>
      </c>
      <c r="W14" s="1040" t="s">
        <v>203</v>
      </c>
      <c r="X14" s="1040" t="s">
        <v>167</v>
      </c>
      <c r="Y14" s="1040" t="s">
        <v>204</v>
      </c>
      <c r="Z14" s="1040" t="s">
        <v>205</v>
      </c>
      <c r="AA14" s="142" t="s">
        <v>206</v>
      </c>
      <c r="AB14" s="142" t="s">
        <v>207</v>
      </c>
      <c r="AC14" s="142" t="s">
        <v>208</v>
      </c>
      <c r="AD14" s="142" t="s">
        <v>173</v>
      </c>
      <c r="AE14" s="142">
        <v>150</v>
      </c>
      <c r="AF14" s="590">
        <v>0.84000000000000008</v>
      </c>
      <c r="AG14" s="651">
        <v>0.16</v>
      </c>
      <c r="AH14" s="657">
        <v>0</v>
      </c>
    </row>
    <row r="15" spans="1:34" ht="108.75" customHeight="1">
      <c r="A15" s="100"/>
      <c r="B15" s="1096"/>
      <c r="C15" s="1100"/>
      <c r="D15" s="814"/>
      <c r="E15" s="1040"/>
      <c r="F15" s="1040"/>
      <c r="G15" s="1040"/>
      <c r="H15" s="1040"/>
      <c r="I15" s="1040"/>
      <c r="J15" s="1040"/>
      <c r="K15" s="1040"/>
      <c r="L15" s="1040"/>
      <c r="M15" s="1040"/>
      <c r="N15" s="1040"/>
      <c r="O15" s="1040"/>
      <c r="P15" s="1040"/>
      <c r="Q15" s="1040"/>
      <c r="R15" s="1040"/>
      <c r="S15" s="1040"/>
      <c r="T15" s="1040"/>
      <c r="U15" s="1040"/>
      <c r="V15" s="1040"/>
      <c r="W15" s="1040"/>
      <c r="X15" s="1040"/>
      <c r="Y15" s="1040"/>
      <c r="Z15" s="1040"/>
      <c r="AA15" s="142" t="s">
        <v>209</v>
      </c>
      <c r="AB15" s="142" t="s">
        <v>210</v>
      </c>
      <c r="AC15" s="142" t="s">
        <v>211</v>
      </c>
      <c r="AD15" s="142" t="s">
        <v>196</v>
      </c>
      <c r="AE15" s="142">
        <v>100</v>
      </c>
      <c r="AF15" s="590">
        <v>1</v>
      </c>
      <c r="AG15" s="636" t="s">
        <v>737</v>
      </c>
      <c r="AH15" s="636" t="s">
        <v>737</v>
      </c>
    </row>
    <row r="16" spans="1:34" ht="56.25" customHeight="1">
      <c r="A16" s="100"/>
      <c r="B16" s="1096"/>
      <c r="C16" s="1100"/>
      <c r="D16" s="814"/>
      <c r="E16" s="1040"/>
      <c r="F16" s="1040"/>
      <c r="G16" s="1040" t="s">
        <v>160</v>
      </c>
      <c r="H16" s="1040"/>
      <c r="I16" s="1040" t="s">
        <v>160</v>
      </c>
      <c r="J16" s="1040" t="s">
        <v>160</v>
      </c>
      <c r="K16" s="1040"/>
      <c r="L16" s="1040"/>
      <c r="M16" s="1040"/>
      <c r="N16" s="1040"/>
      <c r="O16" s="1040"/>
      <c r="P16" s="1040"/>
      <c r="Q16" s="1040"/>
      <c r="R16" s="1040" t="s">
        <v>212</v>
      </c>
      <c r="S16" s="1040" t="s">
        <v>213</v>
      </c>
      <c r="T16" s="1040" t="s">
        <v>214</v>
      </c>
      <c r="U16" s="1040" t="s">
        <v>215</v>
      </c>
      <c r="V16" s="1040" t="s">
        <v>33</v>
      </c>
      <c r="W16" s="1040" t="s">
        <v>216</v>
      </c>
      <c r="X16" s="1040" t="s">
        <v>167</v>
      </c>
      <c r="Y16" s="1040" t="s">
        <v>217</v>
      </c>
      <c r="Z16" s="1040" t="s">
        <v>34</v>
      </c>
      <c r="AA16" s="142" t="s">
        <v>218</v>
      </c>
      <c r="AB16" s="142" t="s">
        <v>219</v>
      </c>
      <c r="AC16" s="142" t="s">
        <v>220</v>
      </c>
      <c r="AD16" s="142" t="s">
        <v>173</v>
      </c>
      <c r="AE16" s="142">
        <v>400</v>
      </c>
      <c r="AF16" s="590">
        <v>0.27250000000000002</v>
      </c>
      <c r="AG16" s="651">
        <v>0.1</v>
      </c>
      <c r="AH16" s="652">
        <v>0.1</v>
      </c>
    </row>
    <row r="17" spans="1:36" ht="56.25" customHeight="1" thickBot="1">
      <c r="A17" s="100"/>
      <c r="B17" s="1096"/>
      <c r="C17" s="1100"/>
      <c r="D17" s="814"/>
      <c r="E17" s="1040"/>
      <c r="F17" s="1040"/>
      <c r="G17" s="1040"/>
      <c r="H17" s="1040"/>
      <c r="I17" s="1040"/>
      <c r="J17" s="1040"/>
      <c r="K17" s="1040"/>
      <c r="L17" s="1040"/>
      <c r="M17" s="1040"/>
      <c r="N17" s="1040"/>
      <c r="O17" s="1040"/>
      <c r="P17" s="1040"/>
      <c r="Q17" s="1040"/>
      <c r="R17" s="1040"/>
      <c r="S17" s="1040"/>
      <c r="T17" s="1040"/>
      <c r="U17" s="1040"/>
      <c r="V17" s="1040"/>
      <c r="W17" s="1040"/>
      <c r="X17" s="1040"/>
      <c r="Y17" s="1040"/>
      <c r="Z17" s="1040"/>
      <c r="AA17" s="142" t="s">
        <v>221</v>
      </c>
      <c r="AB17" s="142" t="s">
        <v>222</v>
      </c>
      <c r="AC17" s="142" t="s">
        <v>223</v>
      </c>
      <c r="AD17" s="142" t="s">
        <v>173</v>
      </c>
      <c r="AE17" s="142">
        <v>3000</v>
      </c>
      <c r="AF17" s="590">
        <v>0.64833333333333332</v>
      </c>
      <c r="AG17" s="651">
        <v>0.1</v>
      </c>
      <c r="AH17" s="652">
        <v>0.1</v>
      </c>
    </row>
    <row r="18" spans="1:36" ht="63.75" customHeight="1">
      <c r="A18" s="100"/>
      <c r="B18" s="1096"/>
      <c r="C18" s="1100"/>
      <c r="D18" s="814"/>
      <c r="E18" s="1040"/>
      <c r="F18" s="1040"/>
      <c r="G18" s="1040"/>
      <c r="H18" s="1040"/>
      <c r="I18" s="1040"/>
      <c r="J18" s="1040"/>
      <c r="K18" s="1040"/>
      <c r="L18" s="1040"/>
      <c r="M18" s="1040"/>
      <c r="N18" s="1040"/>
      <c r="O18" s="1040"/>
      <c r="P18" s="1040"/>
      <c r="Q18" s="1040"/>
      <c r="R18" s="1040"/>
      <c r="S18" s="1040"/>
      <c r="T18" s="1040"/>
      <c r="U18" s="1040"/>
      <c r="V18" s="1040"/>
      <c r="W18" s="1040"/>
      <c r="X18" s="1040"/>
      <c r="Y18" s="1040"/>
      <c r="Z18" s="1040"/>
      <c r="AA18" s="142" t="s">
        <v>224</v>
      </c>
      <c r="AB18" s="142" t="s">
        <v>225</v>
      </c>
      <c r="AC18" s="142" t="s">
        <v>226</v>
      </c>
      <c r="AD18" s="142" t="s">
        <v>173</v>
      </c>
      <c r="AE18" s="142">
        <v>300</v>
      </c>
      <c r="AF18" s="590">
        <v>1</v>
      </c>
      <c r="AG18" s="636" t="s">
        <v>737</v>
      </c>
      <c r="AH18" s="636" t="s">
        <v>737</v>
      </c>
    </row>
    <row r="19" spans="1:36" ht="73.5" customHeight="1" thickBot="1">
      <c r="A19" s="100"/>
      <c r="B19" s="1096"/>
      <c r="C19" s="1100"/>
      <c r="D19" s="814"/>
      <c r="E19" s="1040"/>
      <c r="F19" s="1040"/>
      <c r="G19" s="1040" t="s">
        <v>160</v>
      </c>
      <c r="H19" s="1040"/>
      <c r="I19" s="1040" t="s">
        <v>160</v>
      </c>
      <c r="J19" s="1040"/>
      <c r="K19" s="1040"/>
      <c r="L19" s="1040"/>
      <c r="M19" s="1040"/>
      <c r="N19" s="1040"/>
      <c r="O19" s="1040"/>
      <c r="P19" s="1040"/>
      <c r="Q19" s="1040"/>
      <c r="R19" s="1040" t="s">
        <v>227</v>
      </c>
      <c r="S19" s="1040" t="s">
        <v>228</v>
      </c>
      <c r="T19" s="1040" t="s">
        <v>229</v>
      </c>
      <c r="U19" s="1040" t="s">
        <v>230</v>
      </c>
      <c r="V19" s="1040" t="s">
        <v>35</v>
      </c>
      <c r="W19" s="1040" t="s">
        <v>231</v>
      </c>
      <c r="X19" s="1040" t="s">
        <v>167</v>
      </c>
      <c r="Y19" s="1040" t="s">
        <v>232</v>
      </c>
      <c r="Z19" s="1040" t="s">
        <v>36</v>
      </c>
      <c r="AA19" s="175" t="s">
        <v>233</v>
      </c>
      <c r="AB19" s="120" t="s">
        <v>234</v>
      </c>
      <c r="AC19" s="120" t="s">
        <v>235</v>
      </c>
      <c r="AD19" s="176" t="s">
        <v>173</v>
      </c>
      <c r="AE19" s="176">
        <v>450</v>
      </c>
      <c r="AF19" s="591">
        <v>0.93333333333333302</v>
      </c>
      <c r="AG19" s="651">
        <v>7.0000000000000007E-2</v>
      </c>
      <c r="AH19" s="652">
        <v>0</v>
      </c>
    </row>
    <row r="20" spans="1:36" ht="97.5" customHeight="1" thickBot="1">
      <c r="A20" s="100"/>
      <c r="B20" s="1096"/>
      <c r="C20" s="1100"/>
      <c r="D20" s="814"/>
      <c r="E20" s="1040"/>
      <c r="F20" s="1040"/>
      <c r="G20" s="1040"/>
      <c r="H20" s="1040"/>
      <c r="I20" s="1040"/>
      <c r="J20" s="1040"/>
      <c r="K20" s="1040"/>
      <c r="L20" s="1040"/>
      <c r="M20" s="1040"/>
      <c r="N20" s="1040"/>
      <c r="O20" s="1040"/>
      <c r="P20" s="1040"/>
      <c r="Q20" s="1040"/>
      <c r="R20" s="1040"/>
      <c r="S20" s="1040"/>
      <c r="T20" s="1040"/>
      <c r="U20" s="1040"/>
      <c r="V20" s="1040"/>
      <c r="W20" s="1040"/>
      <c r="X20" s="1040"/>
      <c r="Y20" s="1040"/>
      <c r="Z20" s="1040"/>
      <c r="AA20" s="175" t="s">
        <v>236</v>
      </c>
      <c r="AB20" s="120" t="s">
        <v>237</v>
      </c>
      <c r="AC20" s="120" t="s">
        <v>238</v>
      </c>
      <c r="AD20" s="176" t="s">
        <v>173</v>
      </c>
      <c r="AE20" s="176">
        <v>6</v>
      </c>
      <c r="AF20" s="591">
        <v>1</v>
      </c>
      <c r="AG20" s="636" t="s">
        <v>737</v>
      </c>
      <c r="AH20" s="636" t="s">
        <v>737</v>
      </c>
      <c r="AI20" s="99">
        <v>10</v>
      </c>
    </row>
    <row r="21" spans="1:36" ht="88.5" customHeight="1" thickBot="1">
      <c r="A21" s="100"/>
      <c r="B21" s="1096"/>
      <c r="C21" s="1100"/>
      <c r="D21" s="814"/>
      <c r="E21" s="1040"/>
      <c r="F21" s="1040"/>
      <c r="G21" s="1040"/>
      <c r="H21" s="1040"/>
      <c r="I21" s="1040"/>
      <c r="J21" s="1040"/>
      <c r="K21" s="1040"/>
      <c r="L21" s="1040"/>
      <c r="M21" s="1040"/>
      <c r="N21" s="1040"/>
      <c r="O21" s="1040"/>
      <c r="P21" s="1040"/>
      <c r="Q21" s="1040"/>
      <c r="R21" s="1040"/>
      <c r="S21" s="1040"/>
      <c r="T21" s="1040"/>
      <c r="U21" s="1040"/>
      <c r="V21" s="1040"/>
      <c r="W21" s="1040"/>
      <c r="X21" s="1040"/>
      <c r="Y21" s="1040"/>
      <c r="Z21" s="1040"/>
      <c r="AA21" s="175" t="s">
        <v>239</v>
      </c>
      <c r="AB21" s="176" t="s">
        <v>240</v>
      </c>
      <c r="AC21" s="120" t="s">
        <v>241</v>
      </c>
      <c r="AD21" s="176" t="s">
        <v>173</v>
      </c>
      <c r="AE21" s="176">
        <v>2</v>
      </c>
      <c r="AF21" s="591">
        <v>1</v>
      </c>
      <c r="AG21" s="636" t="s">
        <v>737</v>
      </c>
      <c r="AH21" s="636" t="s">
        <v>737</v>
      </c>
      <c r="AJ21" s="99">
        <v>10</v>
      </c>
    </row>
    <row r="22" spans="1:36" ht="94.5" customHeight="1" thickBot="1">
      <c r="A22" s="100"/>
      <c r="B22" s="1096"/>
      <c r="C22" s="1100"/>
      <c r="D22" s="814"/>
      <c r="E22" s="1040" t="s">
        <v>37</v>
      </c>
      <c r="F22" s="1040"/>
      <c r="G22" s="1040" t="s">
        <v>160</v>
      </c>
      <c r="H22" s="1040" t="s">
        <v>160</v>
      </c>
      <c r="I22" s="1040" t="s">
        <v>160</v>
      </c>
      <c r="J22" s="1040"/>
      <c r="K22" s="1040"/>
      <c r="L22" s="1040"/>
      <c r="M22" s="1040"/>
      <c r="N22" s="1040"/>
      <c r="O22" s="1040"/>
      <c r="P22" s="1040" t="s">
        <v>160</v>
      </c>
      <c r="Q22" s="1040"/>
      <c r="R22" s="1040" t="s">
        <v>242</v>
      </c>
      <c r="S22" s="1040" t="s">
        <v>243</v>
      </c>
      <c r="T22" s="1040" t="s">
        <v>244</v>
      </c>
      <c r="U22" s="1040" t="s">
        <v>245</v>
      </c>
      <c r="V22" s="1040" t="s">
        <v>38</v>
      </c>
      <c r="W22" s="1040" t="s">
        <v>246</v>
      </c>
      <c r="X22" s="1040" t="s">
        <v>167</v>
      </c>
      <c r="Y22" s="1194">
        <v>1</v>
      </c>
      <c r="Z22" s="1040" t="s">
        <v>39</v>
      </c>
      <c r="AA22" s="142" t="s">
        <v>247</v>
      </c>
      <c r="AB22" s="142" t="s">
        <v>248</v>
      </c>
      <c r="AC22" s="142" t="s">
        <v>247</v>
      </c>
      <c r="AD22" s="176" t="s">
        <v>173</v>
      </c>
      <c r="AE22" s="176">
        <v>1</v>
      </c>
      <c r="AF22" s="591">
        <v>1</v>
      </c>
      <c r="AG22" s="636" t="s">
        <v>737</v>
      </c>
      <c r="AH22" s="636" t="s">
        <v>737</v>
      </c>
    </row>
    <row r="23" spans="1:36" ht="114" customHeight="1">
      <c r="B23" s="1096"/>
      <c r="C23" s="1100"/>
      <c r="D23" s="814"/>
      <c r="E23" s="814"/>
      <c r="F23" s="814"/>
      <c r="G23" s="814"/>
      <c r="H23" s="814"/>
      <c r="I23" s="814"/>
      <c r="J23" s="814"/>
      <c r="K23" s="814"/>
      <c r="L23" s="814"/>
      <c r="M23" s="814"/>
      <c r="N23" s="814"/>
      <c r="O23" s="814"/>
      <c r="P23" s="814"/>
      <c r="Q23" s="814"/>
      <c r="R23" s="1168"/>
      <c r="S23" s="1168"/>
      <c r="T23" s="1168"/>
      <c r="U23" s="1168"/>
      <c r="V23" s="1168"/>
      <c r="W23" s="1040"/>
      <c r="X23" s="1040"/>
      <c r="Y23" s="1040"/>
      <c r="Z23" s="1040"/>
      <c r="AA23" s="142" t="s">
        <v>250</v>
      </c>
      <c r="AB23" s="142" t="s">
        <v>251</v>
      </c>
      <c r="AC23" s="142" t="s">
        <v>252</v>
      </c>
      <c r="AD23" s="176" t="s">
        <v>173</v>
      </c>
      <c r="AE23" s="176">
        <v>1</v>
      </c>
      <c r="AF23" s="591">
        <v>1</v>
      </c>
      <c r="AG23" s="636" t="s">
        <v>737</v>
      </c>
      <c r="AH23" s="636" t="s">
        <v>737</v>
      </c>
    </row>
    <row r="24" spans="1:36" ht="94.5" customHeight="1">
      <c r="B24" s="1096"/>
      <c r="C24" s="1100"/>
      <c r="D24" s="814"/>
      <c r="E24" s="814"/>
      <c r="F24" s="814"/>
      <c r="G24" s="814"/>
      <c r="H24" s="814"/>
      <c r="I24" s="814"/>
      <c r="J24" s="814"/>
      <c r="K24" s="814"/>
      <c r="L24" s="814"/>
      <c r="M24" s="814"/>
      <c r="N24" s="814"/>
      <c r="O24" s="814"/>
      <c r="P24" s="814"/>
      <c r="Q24" s="814"/>
      <c r="R24" s="1168"/>
      <c r="S24" s="1168"/>
      <c r="T24" s="1168"/>
      <c r="U24" s="1168"/>
      <c r="V24" s="1168"/>
      <c r="W24" s="1040"/>
      <c r="X24" s="1040"/>
      <c r="Y24" s="1040"/>
      <c r="Z24" s="1040"/>
      <c r="AA24" s="142" t="s">
        <v>253</v>
      </c>
      <c r="AB24" s="142" t="s">
        <v>690</v>
      </c>
      <c r="AC24" s="142" t="s">
        <v>691</v>
      </c>
      <c r="AD24" s="176" t="s">
        <v>173</v>
      </c>
      <c r="AE24" s="176">
        <v>7</v>
      </c>
      <c r="AF24" s="591">
        <v>0.42799999999999999</v>
      </c>
      <c r="AG24" s="651">
        <v>0.17</v>
      </c>
      <c r="AH24" s="652">
        <v>0.4</v>
      </c>
    </row>
    <row r="25" spans="1:36" ht="120" customHeight="1">
      <c r="B25" s="1096"/>
      <c r="C25" s="1100"/>
      <c r="D25" s="814"/>
      <c r="E25" s="814"/>
      <c r="F25" s="814"/>
      <c r="G25" s="814"/>
      <c r="H25" s="814"/>
      <c r="I25" s="814"/>
      <c r="J25" s="814"/>
      <c r="K25" s="814"/>
      <c r="L25" s="814"/>
      <c r="M25" s="814"/>
      <c r="N25" s="814"/>
      <c r="O25" s="814"/>
      <c r="P25" s="814"/>
      <c r="Q25" s="814"/>
      <c r="R25" s="1168"/>
      <c r="S25" s="1168"/>
      <c r="T25" s="1168"/>
      <c r="U25" s="1168"/>
      <c r="V25" s="1168"/>
      <c r="W25" s="1040"/>
      <c r="X25" s="1040"/>
      <c r="Y25" s="1040"/>
      <c r="Z25" s="1040"/>
      <c r="AA25" s="142" t="s">
        <v>256</v>
      </c>
      <c r="AB25" s="142" t="s">
        <v>692</v>
      </c>
      <c r="AC25" s="142" t="s">
        <v>693</v>
      </c>
      <c r="AD25" s="176" t="s">
        <v>173</v>
      </c>
      <c r="AE25" s="176">
        <v>2</v>
      </c>
      <c r="AF25" s="591">
        <v>0.79</v>
      </c>
      <c r="AG25" s="651">
        <v>0.1</v>
      </c>
      <c r="AH25" s="652">
        <v>0.11</v>
      </c>
    </row>
    <row r="26" spans="1:36" ht="75" customHeight="1" thickBot="1">
      <c r="B26" s="1096"/>
      <c r="C26" s="1100"/>
      <c r="D26" s="814"/>
      <c r="E26" s="814"/>
      <c r="F26" s="1040"/>
      <c r="G26" s="1040" t="s">
        <v>160</v>
      </c>
      <c r="H26" s="1040"/>
      <c r="I26" s="1040"/>
      <c r="J26" s="1040"/>
      <c r="K26" s="1040"/>
      <c r="L26" s="1040"/>
      <c r="M26" s="1040"/>
      <c r="N26" s="1040"/>
      <c r="O26" s="1040" t="s">
        <v>160</v>
      </c>
      <c r="P26" s="1040" t="s">
        <v>160</v>
      </c>
      <c r="Q26" s="1040"/>
      <c r="R26" s="1040" t="s">
        <v>259</v>
      </c>
      <c r="S26" s="1040" t="s">
        <v>260</v>
      </c>
      <c r="T26" s="1040" t="s">
        <v>261</v>
      </c>
      <c r="U26" s="1040" t="s">
        <v>262</v>
      </c>
      <c r="V26" s="1040" t="s">
        <v>263</v>
      </c>
      <c r="W26" s="1040" t="s">
        <v>264</v>
      </c>
      <c r="X26" s="1040" t="s">
        <v>167</v>
      </c>
      <c r="Y26" s="1194">
        <v>1</v>
      </c>
      <c r="Z26" s="1040" t="s">
        <v>265</v>
      </c>
      <c r="AA26" s="142" t="s">
        <v>266</v>
      </c>
      <c r="AB26" s="142" t="s">
        <v>267</v>
      </c>
      <c r="AC26" s="142" t="s">
        <v>268</v>
      </c>
      <c r="AD26" s="176" t="s">
        <v>173</v>
      </c>
      <c r="AE26" s="176">
        <v>100000</v>
      </c>
      <c r="AF26" s="591">
        <v>0.36538000000000004</v>
      </c>
      <c r="AG26" s="651">
        <v>0.33</v>
      </c>
      <c r="AH26" s="652">
        <v>0.3</v>
      </c>
    </row>
    <row r="27" spans="1:36" ht="105" customHeight="1">
      <c r="B27" s="1096"/>
      <c r="C27" s="1100"/>
      <c r="D27" s="814"/>
      <c r="E27" s="814"/>
      <c r="F27" s="814"/>
      <c r="G27" s="814"/>
      <c r="H27" s="814"/>
      <c r="I27" s="814"/>
      <c r="J27" s="814"/>
      <c r="K27" s="814"/>
      <c r="L27" s="814"/>
      <c r="M27" s="814"/>
      <c r="N27" s="814"/>
      <c r="O27" s="814"/>
      <c r="P27" s="814"/>
      <c r="Q27" s="814"/>
      <c r="R27" s="1168"/>
      <c r="S27" s="1168"/>
      <c r="T27" s="1168"/>
      <c r="U27" s="1168"/>
      <c r="V27" s="1040"/>
      <c r="W27" s="1040"/>
      <c r="X27" s="1040"/>
      <c r="Y27" s="1040"/>
      <c r="Z27" s="1040"/>
      <c r="AA27" s="142" t="s">
        <v>270</v>
      </c>
      <c r="AB27" s="142" t="s">
        <v>271</v>
      </c>
      <c r="AC27" s="142" t="s">
        <v>272</v>
      </c>
      <c r="AD27" s="176" t="s">
        <v>173</v>
      </c>
      <c r="AE27" s="176">
        <v>27</v>
      </c>
      <c r="AF27" s="591">
        <v>1</v>
      </c>
      <c r="AG27" s="636" t="s">
        <v>737</v>
      </c>
      <c r="AH27" s="636" t="s">
        <v>737</v>
      </c>
    </row>
    <row r="28" spans="1:36" ht="93.75" customHeight="1">
      <c r="B28" s="1096"/>
      <c r="C28" s="1100"/>
      <c r="D28" s="814"/>
      <c r="E28" s="814"/>
      <c r="F28" s="814"/>
      <c r="G28" s="814"/>
      <c r="H28" s="814"/>
      <c r="I28" s="814"/>
      <c r="J28" s="814"/>
      <c r="K28" s="814"/>
      <c r="L28" s="814"/>
      <c r="M28" s="814"/>
      <c r="N28" s="814"/>
      <c r="O28" s="814"/>
      <c r="P28" s="814"/>
      <c r="Q28" s="814"/>
      <c r="R28" s="1168"/>
      <c r="S28" s="1168"/>
      <c r="T28" s="1168"/>
      <c r="U28" s="1168"/>
      <c r="V28" s="1040"/>
      <c r="W28" s="1040"/>
      <c r="X28" s="1040"/>
      <c r="Y28" s="1040"/>
      <c r="Z28" s="1040"/>
      <c r="AA28" s="142" t="s">
        <v>273</v>
      </c>
      <c r="AB28" s="142" t="s">
        <v>274</v>
      </c>
      <c r="AC28" s="142" t="s">
        <v>275</v>
      </c>
      <c r="AD28" s="176" t="s">
        <v>173</v>
      </c>
      <c r="AE28" s="176">
        <v>20</v>
      </c>
      <c r="AF28" s="591">
        <v>0.95</v>
      </c>
      <c r="AG28" s="658">
        <v>0</v>
      </c>
      <c r="AH28" s="658">
        <v>0.05</v>
      </c>
    </row>
    <row r="29" spans="1:36" ht="105" customHeight="1" thickBot="1">
      <c r="B29" s="1096"/>
      <c r="C29" s="1100"/>
      <c r="D29" s="814"/>
      <c r="E29" s="814"/>
      <c r="F29" s="814"/>
      <c r="G29" s="814"/>
      <c r="H29" s="814"/>
      <c r="I29" s="814"/>
      <c r="J29" s="814"/>
      <c r="K29" s="814"/>
      <c r="L29" s="814"/>
      <c r="M29" s="814"/>
      <c r="N29" s="814"/>
      <c r="O29" s="814"/>
      <c r="P29" s="814"/>
      <c r="Q29" s="814"/>
      <c r="R29" s="1168"/>
      <c r="S29" s="1168"/>
      <c r="T29" s="1168"/>
      <c r="U29" s="1168"/>
      <c r="V29" s="1040"/>
      <c r="W29" s="1040"/>
      <c r="X29" s="1040"/>
      <c r="Y29" s="1040"/>
      <c r="Z29" s="1040"/>
      <c r="AA29" s="142" t="s">
        <v>276</v>
      </c>
      <c r="AB29" s="142" t="s">
        <v>277</v>
      </c>
      <c r="AC29" s="142" t="s">
        <v>278</v>
      </c>
      <c r="AD29" s="176" t="s">
        <v>196</v>
      </c>
      <c r="AE29" s="142">
        <v>100</v>
      </c>
      <c r="AF29" s="590">
        <v>0.29064399999999996</v>
      </c>
      <c r="AG29" s="651">
        <v>0.4</v>
      </c>
      <c r="AH29" s="652">
        <v>0.31</v>
      </c>
    </row>
    <row r="30" spans="1:36" ht="116.25" customHeight="1" thickBot="1">
      <c r="B30" s="1096"/>
      <c r="C30" s="1100"/>
      <c r="D30" s="814"/>
      <c r="E30" s="142" t="s">
        <v>40</v>
      </c>
      <c r="F30" s="195"/>
      <c r="G30" s="195"/>
      <c r="H30" s="195"/>
      <c r="I30" s="195"/>
      <c r="J30" s="195"/>
      <c r="K30" s="195"/>
      <c r="L30" s="195" t="s">
        <v>160</v>
      </c>
      <c r="M30" s="195"/>
      <c r="N30" s="195"/>
      <c r="O30" s="195"/>
      <c r="P30" s="195"/>
      <c r="Q30" s="195"/>
      <c r="R30" s="142" t="s">
        <v>279</v>
      </c>
      <c r="S30" s="142" t="s">
        <v>280</v>
      </c>
      <c r="T30" s="142" t="s">
        <v>281</v>
      </c>
      <c r="U30" s="142" t="s">
        <v>282</v>
      </c>
      <c r="V30" s="142" t="s">
        <v>283</v>
      </c>
      <c r="W30" s="142" t="s">
        <v>284</v>
      </c>
      <c r="X30" s="142" t="s">
        <v>285</v>
      </c>
      <c r="Y30" s="142" t="s">
        <v>286</v>
      </c>
      <c r="Z30" s="142" t="s">
        <v>41</v>
      </c>
      <c r="AA30" s="142" t="s">
        <v>287</v>
      </c>
      <c r="AB30" s="142" t="s">
        <v>288</v>
      </c>
      <c r="AC30" s="142" t="s">
        <v>288</v>
      </c>
      <c r="AD30" s="196" t="s">
        <v>173</v>
      </c>
      <c r="AE30" s="196">
        <v>6</v>
      </c>
      <c r="AF30" s="592">
        <v>1</v>
      </c>
      <c r="AG30" s="636" t="s">
        <v>737</v>
      </c>
      <c r="AH30" s="636" t="s">
        <v>737</v>
      </c>
    </row>
    <row r="31" spans="1:36" ht="72.75" customHeight="1">
      <c r="B31" s="1096"/>
      <c r="C31" s="1100"/>
      <c r="D31" s="814"/>
      <c r="E31" s="1040" t="s">
        <v>42</v>
      </c>
      <c r="F31" s="1071"/>
      <c r="G31" s="1071"/>
      <c r="H31" s="1071"/>
      <c r="I31" s="1071"/>
      <c r="J31" s="1071"/>
      <c r="K31" s="1071"/>
      <c r="L31" s="1071" t="s">
        <v>160</v>
      </c>
      <c r="M31" s="1071"/>
      <c r="N31" s="1071"/>
      <c r="O31" s="1071"/>
      <c r="P31" s="1071"/>
      <c r="Q31" s="1071"/>
      <c r="R31" s="1040" t="s">
        <v>290</v>
      </c>
      <c r="S31" s="1040" t="s">
        <v>291</v>
      </c>
      <c r="T31" s="1040" t="s">
        <v>292</v>
      </c>
      <c r="U31" s="1040" t="s">
        <v>293</v>
      </c>
      <c r="V31" s="1040" t="s">
        <v>294</v>
      </c>
      <c r="W31" s="1040" t="s">
        <v>295</v>
      </c>
      <c r="X31" s="1040" t="s">
        <v>167</v>
      </c>
      <c r="Y31" s="1040" t="s">
        <v>296</v>
      </c>
      <c r="Z31" s="1040" t="s">
        <v>297</v>
      </c>
      <c r="AA31" s="1193" t="s">
        <v>298</v>
      </c>
      <c r="AB31" s="142" t="s">
        <v>299</v>
      </c>
      <c r="AC31" s="142" t="s">
        <v>300</v>
      </c>
      <c r="AD31" s="142" t="s">
        <v>173</v>
      </c>
      <c r="AE31" s="142">
        <v>60</v>
      </c>
      <c r="AF31" s="590">
        <v>1</v>
      </c>
      <c r="AG31" s="636" t="s">
        <v>737</v>
      </c>
      <c r="AH31" s="636" t="s">
        <v>737</v>
      </c>
    </row>
    <row r="32" spans="1:36" ht="77.25" customHeight="1">
      <c r="B32" s="1096"/>
      <c r="C32" s="1100"/>
      <c r="D32" s="814"/>
      <c r="E32" s="1040"/>
      <c r="F32" s="1071"/>
      <c r="G32" s="1071"/>
      <c r="H32" s="1071"/>
      <c r="I32" s="1071"/>
      <c r="J32" s="1071"/>
      <c r="K32" s="1071"/>
      <c r="L32" s="1071"/>
      <c r="M32" s="1071"/>
      <c r="N32" s="1071"/>
      <c r="O32" s="1071"/>
      <c r="P32" s="1071"/>
      <c r="Q32" s="1071"/>
      <c r="R32" s="1040"/>
      <c r="S32" s="1040"/>
      <c r="T32" s="1040"/>
      <c r="U32" s="1040"/>
      <c r="V32" s="1040"/>
      <c r="W32" s="1040"/>
      <c r="X32" s="1040"/>
      <c r="Y32" s="1040"/>
      <c r="Z32" s="1040"/>
      <c r="AA32" s="1193"/>
      <c r="AB32" s="142" t="s">
        <v>302</v>
      </c>
      <c r="AC32" s="142" t="s">
        <v>303</v>
      </c>
      <c r="AD32" s="142" t="s">
        <v>173</v>
      </c>
      <c r="AE32" s="142">
        <v>5000</v>
      </c>
      <c r="AF32" s="590">
        <v>0.76859999999999995</v>
      </c>
      <c r="AG32" s="658">
        <v>0.13</v>
      </c>
      <c r="AH32" s="659">
        <v>0.1</v>
      </c>
    </row>
    <row r="33" spans="2:34" ht="45" customHeight="1" thickBot="1">
      <c r="B33" s="1096"/>
      <c r="C33" s="1100"/>
      <c r="D33" s="814"/>
      <c r="E33" s="1040"/>
      <c r="F33" s="1071"/>
      <c r="G33" s="1071"/>
      <c r="H33" s="1071"/>
      <c r="I33" s="1071"/>
      <c r="J33" s="1071"/>
      <c r="K33" s="1071"/>
      <c r="L33" s="1071"/>
      <c r="M33" s="1071"/>
      <c r="N33" s="1071"/>
      <c r="O33" s="1071"/>
      <c r="P33" s="1071"/>
      <c r="Q33" s="1071"/>
      <c r="R33" s="1040"/>
      <c r="S33" s="1040"/>
      <c r="T33" s="1040"/>
      <c r="U33" s="1040"/>
      <c r="V33" s="1040"/>
      <c r="W33" s="1040"/>
      <c r="X33" s="1040"/>
      <c r="Y33" s="1040"/>
      <c r="Z33" s="1040"/>
      <c r="AA33" s="1193"/>
      <c r="AB33" s="142" t="s">
        <v>304</v>
      </c>
      <c r="AC33" s="142" t="s">
        <v>305</v>
      </c>
      <c r="AD33" s="142" t="s">
        <v>173</v>
      </c>
      <c r="AE33" s="142">
        <v>350</v>
      </c>
      <c r="AF33" s="590">
        <v>0.81285714285714294</v>
      </c>
      <c r="AG33" s="651">
        <v>0.1</v>
      </c>
      <c r="AH33" s="652">
        <v>0.09</v>
      </c>
    </row>
    <row r="34" spans="2:34" ht="67.5" customHeight="1" thickBot="1">
      <c r="B34" s="1096"/>
      <c r="C34" s="1100"/>
      <c r="D34" s="814"/>
      <c r="E34" s="1040"/>
      <c r="F34" s="1071"/>
      <c r="G34" s="1071"/>
      <c r="H34" s="1071"/>
      <c r="I34" s="1071"/>
      <c r="J34" s="1071"/>
      <c r="K34" s="1071"/>
      <c r="L34" s="1071"/>
      <c r="M34" s="1071"/>
      <c r="N34" s="1071"/>
      <c r="O34" s="1071"/>
      <c r="P34" s="1071"/>
      <c r="Q34" s="1071"/>
      <c r="R34" s="1040"/>
      <c r="S34" s="1040"/>
      <c r="T34" s="1040"/>
      <c r="U34" s="1040"/>
      <c r="V34" s="1040"/>
      <c r="W34" s="1040"/>
      <c r="X34" s="1040"/>
      <c r="Y34" s="1040"/>
      <c r="Z34" s="1040"/>
      <c r="AA34" s="1193" t="s">
        <v>306</v>
      </c>
      <c r="AB34" s="142" t="s">
        <v>307</v>
      </c>
      <c r="AC34" s="142" t="s">
        <v>308</v>
      </c>
      <c r="AD34" s="142" t="s">
        <v>173</v>
      </c>
      <c r="AE34" s="142">
        <v>30</v>
      </c>
      <c r="AF34" s="590">
        <v>1</v>
      </c>
      <c r="AG34" s="636" t="s">
        <v>737</v>
      </c>
      <c r="AH34" s="636" t="s">
        <v>737</v>
      </c>
    </row>
    <row r="35" spans="2:34" ht="45" customHeight="1">
      <c r="B35" s="1096"/>
      <c r="C35" s="1100"/>
      <c r="D35" s="814"/>
      <c r="E35" s="1040"/>
      <c r="F35" s="1071"/>
      <c r="G35" s="1071"/>
      <c r="H35" s="1071"/>
      <c r="I35" s="1071"/>
      <c r="J35" s="1071"/>
      <c r="K35" s="1071"/>
      <c r="L35" s="1071"/>
      <c r="M35" s="1071"/>
      <c r="N35" s="1071"/>
      <c r="O35" s="1071"/>
      <c r="P35" s="1071"/>
      <c r="Q35" s="1071"/>
      <c r="R35" s="1040"/>
      <c r="S35" s="1040"/>
      <c r="T35" s="1040"/>
      <c r="U35" s="1040"/>
      <c r="V35" s="1040"/>
      <c r="W35" s="1040"/>
      <c r="X35" s="1040"/>
      <c r="Y35" s="1040"/>
      <c r="Z35" s="1040"/>
      <c r="AA35" s="1193"/>
      <c r="AB35" s="142" t="s">
        <v>309</v>
      </c>
      <c r="AC35" s="142" t="s">
        <v>310</v>
      </c>
      <c r="AD35" s="142" t="s">
        <v>173</v>
      </c>
      <c r="AE35" s="142">
        <v>25</v>
      </c>
      <c r="AF35" s="590">
        <v>1</v>
      </c>
      <c r="AG35" s="636" t="s">
        <v>737</v>
      </c>
      <c r="AH35" s="636" t="s">
        <v>737</v>
      </c>
    </row>
    <row r="36" spans="2:34" ht="114" customHeight="1">
      <c r="B36" s="1096"/>
      <c r="C36" s="1100"/>
      <c r="D36" s="814"/>
      <c r="E36" s="1038" t="s">
        <v>43</v>
      </c>
      <c r="F36" s="1046"/>
      <c r="G36" s="1046" t="s">
        <v>160</v>
      </c>
      <c r="H36" s="1046"/>
      <c r="I36" s="1046" t="s">
        <v>160</v>
      </c>
      <c r="J36" s="1046"/>
      <c r="K36" s="1046"/>
      <c r="L36" s="1046"/>
      <c r="M36" s="1046"/>
      <c r="N36" s="1046"/>
      <c r="O36" s="1046"/>
      <c r="P36" s="1046"/>
      <c r="Q36" s="1046"/>
      <c r="R36" s="1038" t="s">
        <v>311</v>
      </c>
      <c r="S36" s="1038" t="s">
        <v>312</v>
      </c>
      <c r="T36" s="1038" t="s">
        <v>313</v>
      </c>
      <c r="U36" s="1038" t="s">
        <v>314</v>
      </c>
      <c r="V36" s="1038" t="s">
        <v>44</v>
      </c>
      <c r="W36" s="1038" t="s">
        <v>315</v>
      </c>
      <c r="X36" s="1038" t="s">
        <v>167</v>
      </c>
      <c r="Y36" s="1038" t="s">
        <v>316</v>
      </c>
      <c r="Z36" s="1040" t="s">
        <v>317</v>
      </c>
      <c r="AA36" s="202" t="s">
        <v>318</v>
      </c>
      <c r="AB36" s="142" t="s">
        <v>319</v>
      </c>
      <c r="AC36" s="142" t="s">
        <v>320</v>
      </c>
      <c r="AD36" s="142" t="s">
        <v>173</v>
      </c>
      <c r="AE36" s="142">
        <v>3</v>
      </c>
      <c r="AF36" s="590">
        <v>0.83666666666666689</v>
      </c>
      <c r="AG36" s="651">
        <v>0.08</v>
      </c>
      <c r="AH36" s="651">
        <v>0.08</v>
      </c>
    </row>
    <row r="37" spans="2:34" ht="75" customHeight="1">
      <c r="B37" s="1096"/>
      <c r="C37" s="1100"/>
      <c r="D37" s="814"/>
      <c r="E37" s="814"/>
      <c r="F37" s="814"/>
      <c r="G37" s="814"/>
      <c r="H37" s="814"/>
      <c r="I37" s="814"/>
      <c r="J37" s="814"/>
      <c r="K37" s="814"/>
      <c r="L37" s="814"/>
      <c r="M37" s="814"/>
      <c r="N37" s="814"/>
      <c r="O37" s="814"/>
      <c r="P37" s="814"/>
      <c r="Q37" s="814"/>
      <c r="R37" s="1168"/>
      <c r="S37" s="1168"/>
      <c r="T37" s="1168"/>
      <c r="U37" s="1168"/>
      <c r="V37" s="1168"/>
      <c r="W37" s="1038"/>
      <c r="X37" s="1038"/>
      <c r="Y37" s="1038"/>
      <c r="Z37" s="1040"/>
      <c r="AA37" s="202" t="s">
        <v>322</v>
      </c>
      <c r="AB37" s="142" t="s">
        <v>323</v>
      </c>
      <c r="AC37" s="142" t="s">
        <v>324</v>
      </c>
      <c r="AD37" s="142" t="s">
        <v>173</v>
      </c>
      <c r="AE37" s="142">
        <v>1</v>
      </c>
      <c r="AF37" s="590">
        <v>0.8</v>
      </c>
      <c r="AG37" s="651">
        <v>0.04</v>
      </c>
      <c r="AH37" s="652">
        <v>0.06</v>
      </c>
    </row>
    <row r="38" spans="2:34" ht="105" customHeight="1">
      <c r="B38" s="1096"/>
      <c r="C38" s="1100"/>
      <c r="D38" s="814"/>
      <c r="E38" s="814"/>
      <c r="F38" s="814"/>
      <c r="G38" s="814"/>
      <c r="H38" s="814"/>
      <c r="I38" s="814"/>
      <c r="J38" s="814"/>
      <c r="K38" s="814"/>
      <c r="L38" s="814"/>
      <c r="M38" s="814"/>
      <c r="N38" s="814"/>
      <c r="O38" s="814"/>
      <c r="P38" s="814"/>
      <c r="Q38" s="814"/>
      <c r="R38" s="1168"/>
      <c r="S38" s="1168"/>
      <c r="T38" s="1168"/>
      <c r="U38" s="1168"/>
      <c r="V38" s="1168"/>
      <c r="W38" s="1038"/>
      <c r="X38" s="1038"/>
      <c r="Y38" s="1038"/>
      <c r="Z38" s="1040"/>
      <c r="AA38" s="202" t="s">
        <v>325</v>
      </c>
      <c r="AB38" s="142" t="s">
        <v>326</v>
      </c>
      <c r="AC38" s="142" t="s">
        <v>327</v>
      </c>
      <c r="AD38" s="142" t="s">
        <v>173</v>
      </c>
      <c r="AE38" s="142">
        <v>2</v>
      </c>
      <c r="AF38" s="590">
        <v>0.8</v>
      </c>
      <c r="AG38" s="651">
        <v>0.05</v>
      </c>
      <c r="AH38" s="652">
        <v>0.05</v>
      </c>
    </row>
    <row r="39" spans="2:34" ht="135" customHeight="1">
      <c r="B39" s="1096"/>
      <c r="C39" s="1100"/>
      <c r="D39" s="814"/>
      <c r="E39" s="814"/>
      <c r="F39" s="814"/>
      <c r="G39" s="814"/>
      <c r="H39" s="814"/>
      <c r="I39" s="814"/>
      <c r="J39" s="814"/>
      <c r="K39" s="814"/>
      <c r="L39" s="814"/>
      <c r="M39" s="814"/>
      <c r="N39" s="814"/>
      <c r="O39" s="814"/>
      <c r="P39" s="814"/>
      <c r="Q39" s="814"/>
      <c r="R39" s="1168"/>
      <c r="S39" s="1168"/>
      <c r="T39" s="1168"/>
      <c r="U39" s="1168"/>
      <c r="V39" s="1168"/>
      <c r="W39" s="1038"/>
      <c r="X39" s="1038"/>
      <c r="Y39" s="1038"/>
      <c r="Z39" s="1040"/>
      <c r="AA39" s="202" t="s">
        <v>328</v>
      </c>
      <c r="AB39" s="142" t="s">
        <v>329</v>
      </c>
      <c r="AC39" s="142" t="s">
        <v>330</v>
      </c>
      <c r="AD39" s="142" t="s">
        <v>173</v>
      </c>
      <c r="AE39" s="142">
        <v>80</v>
      </c>
      <c r="AF39" s="590">
        <v>0.48749999999999999</v>
      </c>
      <c r="AG39" s="651">
        <v>0.2</v>
      </c>
      <c r="AH39" s="652">
        <v>0.31</v>
      </c>
    </row>
    <row r="40" spans="2:34" ht="165" customHeight="1">
      <c r="B40" s="1096"/>
      <c r="C40" s="1100"/>
      <c r="D40" s="814"/>
      <c r="E40" s="1038" t="s">
        <v>45</v>
      </c>
      <c r="F40" s="1046"/>
      <c r="G40" s="1046" t="s">
        <v>160</v>
      </c>
      <c r="H40" s="1046"/>
      <c r="I40" s="1046" t="s">
        <v>160</v>
      </c>
      <c r="J40" s="1046"/>
      <c r="K40" s="1046"/>
      <c r="L40" s="1046" t="s">
        <v>160</v>
      </c>
      <c r="M40" s="1046"/>
      <c r="N40" s="1046"/>
      <c r="O40" s="1046"/>
      <c r="P40" s="1046"/>
      <c r="Q40" s="1046"/>
      <c r="R40" s="1038" t="s">
        <v>331</v>
      </c>
      <c r="S40" s="1038" t="s">
        <v>332</v>
      </c>
      <c r="T40" s="1038" t="s">
        <v>681</v>
      </c>
      <c r="U40" s="1038" t="s">
        <v>333</v>
      </c>
      <c r="V40" s="1038" t="s">
        <v>334</v>
      </c>
      <c r="W40" s="1038" t="s">
        <v>335</v>
      </c>
      <c r="X40" s="1038" t="s">
        <v>167</v>
      </c>
      <c r="Y40" s="1038" t="s">
        <v>336</v>
      </c>
      <c r="Z40" s="1040" t="s">
        <v>337</v>
      </c>
      <c r="AA40" s="175" t="s">
        <v>338</v>
      </c>
      <c r="AB40" s="142" t="s">
        <v>339</v>
      </c>
      <c r="AC40" s="142" t="s">
        <v>340</v>
      </c>
      <c r="AD40" s="142" t="s">
        <v>173</v>
      </c>
      <c r="AE40" s="142">
        <v>1</v>
      </c>
      <c r="AF40" s="590">
        <v>0.51</v>
      </c>
      <c r="AG40" s="651">
        <v>0.2</v>
      </c>
      <c r="AH40" s="652">
        <v>0.28999999999999998</v>
      </c>
    </row>
    <row r="41" spans="2:34" ht="135" customHeight="1" thickBot="1">
      <c r="B41" s="1096"/>
      <c r="C41" s="1100"/>
      <c r="D41" s="814"/>
      <c r="E41" s="814"/>
      <c r="F41" s="814"/>
      <c r="G41" s="814"/>
      <c r="H41" s="814"/>
      <c r="I41" s="814"/>
      <c r="J41" s="814"/>
      <c r="K41" s="814"/>
      <c r="L41" s="814"/>
      <c r="M41" s="814"/>
      <c r="N41" s="814"/>
      <c r="O41" s="814"/>
      <c r="P41" s="814"/>
      <c r="Q41" s="814"/>
      <c r="R41" s="1168"/>
      <c r="S41" s="1168"/>
      <c r="T41" s="1168"/>
      <c r="U41" s="1168"/>
      <c r="V41" s="1168"/>
      <c r="W41" s="1168"/>
      <c r="X41" s="1168"/>
      <c r="Y41" s="1168"/>
      <c r="Z41" s="1040"/>
      <c r="AA41" s="175" t="s">
        <v>342</v>
      </c>
      <c r="AB41" s="142" t="s">
        <v>343</v>
      </c>
      <c r="AC41" s="142" t="s">
        <v>344</v>
      </c>
      <c r="AD41" s="142" t="s">
        <v>173</v>
      </c>
      <c r="AE41" s="142">
        <v>1</v>
      </c>
      <c r="AF41" s="590">
        <v>0.08</v>
      </c>
      <c r="AG41" s="651">
        <v>0.45</v>
      </c>
      <c r="AH41" s="652">
        <v>0.47</v>
      </c>
    </row>
    <row r="42" spans="2:34" ht="122.25" customHeight="1" thickBot="1">
      <c r="B42" s="1096"/>
      <c r="C42" s="1191"/>
      <c r="D42" s="1185"/>
      <c r="E42" s="1185"/>
      <c r="F42" s="1185"/>
      <c r="G42" s="1185"/>
      <c r="H42" s="1185"/>
      <c r="I42" s="1185"/>
      <c r="J42" s="1185"/>
      <c r="K42" s="1185"/>
      <c r="L42" s="1185"/>
      <c r="M42" s="1185"/>
      <c r="N42" s="1185"/>
      <c r="O42" s="1185"/>
      <c r="P42" s="1185"/>
      <c r="Q42" s="1185"/>
      <c r="R42" s="1184"/>
      <c r="S42" s="1184"/>
      <c r="T42" s="1184"/>
      <c r="U42" s="1184"/>
      <c r="V42" s="1184"/>
      <c r="W42" s="1184"/>
      <c r="X42" s="1184"/>
      <c r="Y42" s="1184"/>
      <c r="Z42" s="1192"/>
      <c r="AA42" s="593" t="s">
        <v>345</v>
      </c>
      <c r="AB42" s="594" t="s">
        <v>346</v>
      </c>
      <c r="AC42" s="594" t="s">
        <v>347</v>
      </c>
      <c r="AD42" s="594" t="s">
        <v>173</v>
      </c>
      <c r="AE42" s="594">
        <v>2</v>
      </c>
      <c r="AF42" s="595">
        <v>1</v>
      </c>
      <c r="AG42" s="636" t="s">
        <v>737</v>
      </c>
      <c r="AH42" s="636" t="s">
        <v>737</v>
      </c>
    </row>
    <row r="43" spans="2:34" ht="62.25" customHeight="1" thickBot="1">
      <c r="B43" s="1096"/>
      <c r="C43" s="1035" t="s">
        <v>46</v>
      </c>
      <c r="D43" s="1020" t="s">
        <v>348</v>
      </c>
      <c r="E43" s="1020" t="s">
        <v>349</v>
      </c>
      <c r="F43" s="1012" t="s">
        <v>160</v>
      </c>
      <c r="G43" s="1012" t="s">
        <v>160</v>
      </c>
      <c r="H43" s="1012" t="s">
        <v>160</v>
      </c>
      <c r="I43" s="1012" t="s">
        <v>160</v>
      </c>
      <c r="J43" s="1012" t="s">
        <v>160</v>
      </c>
      <c r="K43" s="1012" t="s">
        <v>160</v>
      </c>
      <c r="L43" s="1012" t="s">
        <v>160</v>
      </c>
      <c r="M43" s="1012" t="s">
        <v>160</v>
      </c>
      <c r="N43" s="1012" t="s">
        <v>160</v>
      </c>
      <c r="O43" s="1012" t="s">
        <v>160</v>
      </c>
      <c r="P43" s="1012" t="s">
        <v>160</v>
      </c>
      <c r="Q43" s="1012" t="s">
        <v>160</v>
      </c>
      <c r="R43" s="1020" t="s">
        <v>350</v>
      </c>
      <c r="S43" s="1020" t="s">
        <v>351</v>
      </c>
      <c r="T43" s="1020" t="s">
        <v>352</v>
      </c>
      <c r="U43" s="1020" t="s">
        <v>353</v>
      </c>
      <c r="V43" s="1020" t="s">
        <v>354</v>
      </c>
      <c r="W43" s="1020" t="s">
        <v>355</v>
      </c>
      <c r="X43" s="1020" t="s">
        <v>356</v>
      </c>
      <c r="Y43" s="1020" t="s">
        <v>357</v>
      </c>
      <c r="Z43" s="1020" t="s">
        <v>358</v>
      </c>
      <c r="AA43" s="234" t="s">
        <v>359</v>
      </c>
      <c r="AB43" s="234" t="s">
        <v>360</v>
      </c>
      <c r="AC43" s="235" t="s">
        <v>361</v>
      </c>
      <c r="AD43" s="234" t="s">
        <v>173</v>
      </c>
      <c r="AE43" s="234">
        <v>5</v>
      </c>
      <c r="AF43" s="596">
        <v>1</v>
      </c>
      <c r="AG43" s="637" t="s">
        <v>737</v>
      </c>
      <c r="AH43" s="638" t="s">
        <v>737</v>
      </c>
    </row>
    <row r="44" spans="2:34" ht="104.25" customHeight="1">
      <c r="B44" s="1096"/>
      <c r="C44" s="1036"/>
      <c r="D44" s="996"/>
      <c r="E44" s="996"/>
      <c r="F44" s="998"/>
      <c r="G44" s="998"/>
      <c r="H44" s="998"/>
      <c r="I44" s="998"/>
      <c r="J44" s="998"/>
      <c r="K44" s="998"/>
      <c r="L44" s="998"/>
      <c r="M44" s="998"/>
      <c r="N44" s="998"/>
      <c r="O44" s="998"/>
      <c r="P44" s="998"/>
      <c r="Q44" s="998"/>
      <c r="R44" s="996"/>
      <c r="S44" s="996"/>
      <c r="T44" s="996"/>
      <c r="U44" s="996"/>
      <c r="V44" s="996"/>
      <c r="W44" s="996"/>
      <c r="X44" s="996"/>
      <c r="Y44" s="996"/>
      <c r="Z44" s="996"/>
      <c r="AA44" s="246" t="s">
        <v>363</v>
      </c>
      <c r="AB44" s="247" t="s">
        <v>364</v>
      </c>
      <c r="AC44" s="247" t="s">
        <v>365</v>
      </c>
      <c r="AD44" s="246" t="s">
        <v>173</v>
      </c>
      <c r="AE44" s="246">
        <v>1</v>
      </c>
      <c r="AF44" s="597">
        <v>1</v>
      </c>
      <c r="AG44" s="637" t="s">
        <v>737</v>
      </c>
      <c r="AH44" s="638" t="s">
        <v>737</v>
      </c>
    </row>
    <row r="45" spans="2:34" ht="70.5" customHeight="1" thickBot="1">
      <c r="B45" s="1096"/>
      <c r="C45" s="1036"/>
      <c r="D45" s="996"/>
      <c r="E45" s="996"/>
      <c r="F45" s="998"/>
      <c r="G45" s="998"/>
      <c r="H45" s="998"/>
      <c r="I45" s="998"/>
      <c r="J45" s="998"/>
      <c r="K45" s="998"/>
      <c r="L45" s="998"/>
      <c r="M45" s="998"/>
      <c r="N45" s="998"/>
      <c r="O45" s="998"/>
      <c r="P45" s="998"/>
      <c r="Q45" s="998"/>
      <c r="R45" s="996"/>
      <c r="S45" s="996"/>
      <c r="T45" s="996"/>
      <c r="U45" s="996"/>
      <c r="V45" s="996"/>
      <c r="W45" s="996"/>
      <c r="X45" s="996"/>
      <c r="Y45" s="996"/>
      <c r="Z45" s="996"/>
      <c r="AA45" s="628" t="s">
        <v>366</v>
      </c>
      <c r="AB45" s="629" t="s">
        <v>367</v>
      </c>
      <c r="AC45" s="629" t="s">
        <v>368</v>
      </c>
      <c r="AD45" s="630" t="s">
        <v>177</v>
      </c>
      <c r="AE45" s="628">
        <v>30</v>
      </c>
      <c r="AF45" s="631">
        <v>0.86666666666666659</v>
      </c>
      <c r="AG45" s="660">
        <v>6.5000000000000002E-2</v>
      </c>
      <c r="AH45" s="661">
        <v>6.5000000000000002E-2</v>
      </c>
    </row>
    <row r="46" spans="2:34" ht="52.5" customHeight="1">
      <c r="B46" s="1096"/>
      <c r="C46" s="1036"/>
      <c r="D46" s="996"/>
      <c r="E46" s="996"/>
      <c r="F46" s="996" t="s">
        <v>160</v>
      </c>
      <c r="G46" s="996" t="s">
        <v>160</v>
      </c>
      <c r="H46" s="996" t="s">
        <v>160</v>
      </c>
      <c r="I46" s="996" t="s">
        <v>160</v>
      </c>
      <c r="J46" s="996" t="s">
        <v>160</v>
      </c>
      <c r="K46" s="996" t="s">
        <v>160</v>
      </c>
      <c r="L46" s="998" t="s">
        <v>160</v>
      </c>
      <c r="M46" s="998" t="s">
        <v>160</v>
      </c>
      <c r="N46" s="998" t="s">
        <v>160</v>
      </c>
      <c r="O46" s="998" t="s">
        <v>160</v>
      </c>
      <c r="P46" s="998" t="s">
        <v>160</v>
      </c>
      <c r="Q46" s="998" t="s">
        <v>160</v>
      </c>
      <c r="R46" s="996" t="s">
        <v>369</v>
      </c>
      <c r="S46" s="996" t="s">
        <v>370</v>
      </c>
      <c r="T46" s="996" t="s">
        <v>371</v>
      </c>
      <c r="U46" s="996" t="s">
        <v>372</v>
      </c>
      <c r="V46" s="996" t="s">
        <v>373</v>
      </c>
      <c r="W46" s="996" t="s">
        <v>374</v>
      </c>
      <c r="X46" s="996" t="s">
        <v>167</v>
      </c>
      <c r="Y46" s="996" t="s">
        <v>375</v>
      </c>
      <c r="Z46" s="996" t="s">
        <v>376</v>
      </c>
      <c r="AA46" s="628" t="s">
        <v>376</v>
      </c>
      <c r="AB46" s="629" t="s">
        <v>377</v>
      </c>
      <c r="AC46" s="629" t="s">
        <v>378</v>
      </c>
      <c r="AD46" s="628" t="s">
        <v>173</v>
      </c>
      <c r="AE46" s="628">
        <v>40</v>
      </c>
      <c r="AF46" s="627">
        <v>1</v>
      </c>
      <c r="AG46" s="637" t="s">
        <v>737</v>
      </c>
      <c r="AH46" s="638" t="s">
        <v>737</v>
      </c>
    </row>
    <row r="47" spans="2:34" ht="60.75" thickBot="1">
      <c r="B47" s="1096"/>
      <c r="C47" s="1037"/>
      <c r="D47" s="997"/>
      <c r="E47" s="997"/>
      <c r="F47" s="997"/>
      <c r="G47" s="997"/>
      <c r="H47" s="997"/>
      <c r="I47" s="997"/>
      <c r="J47" s="997"/>
      <c r="K47" s="997"/>
      <c r="L47" s="999"/>
      <c r="M47" s="999"/>
      <c r="N47" s="999"/>
      <c r="O47" s="999"/>
      <c r="P47" s="999"/>
      <c r="Q47" s="999"/>
      <c r="R47" s="997"/>
      <c r="S47" s="997"/>
      <c r="T47" s="997"/>
      <c r="U47" s="997"/>
      <c r="V47" s="997"/>
      <c r="W47" s="997"/>
      <c r="X47" s="997"/>
      <c r="Y47" s="997"/>
      <c r="Z47" s="997"/>
      <c r="AA47" s="260" t="s">
        <v>380</v>
      </c>
      <c r="AB47" s="261" t="s">
        <v>381</v>
      </c>
      <c r="AC47" s="261" t="s">
        <v>382</v>
      </c>
      <c r="AD47" s="260" t="s">
        <v>173</v>
      </c>
      <c r="AE47" s="260">
        <v>40</v>
      </c>
      <c r="AF47" s="598">
        <v>0.70000000000000007</v>
      </c>
      <c r="AG47" s="662">
        <v>0.15</v>
      </c>
      <c r="AH47" s="663">
        <v>0.15</v>
      </c>
    </row>
    <row r="48" spans="2:34" ht="60" customHeight="1">
      <c r="B48" s="1096"/>
      <c r="C48" s="1189" t="s">
        <v>47</v>
      </c>
      <c r="D48" s="1187" t="s">
        <v>383</v>
      </c>
      <c r="E48" s="1187" t="s">
        <v>48</v>
      </c>
      <c r="F48" s="1188"/>
      <c r="G48" s="1188"/>
      <c r="H48" s="1188"/>
      <c r="I48" s="1188"/>
      <c r="J48" s="1188"/>
      <c r="K48" s="1188" t="s">
        <v>160</v>
      </c>
      <c r="L48" s="1188"/>
      <c r="M48" s="1188"/>
      <c r="N48" s="1188"/>
      <c r="O48" s="1188"/>
      <c r="P48" s="1188"/>
      <c r="Q48" s="1188"/>
      <c r="R48" s="1187" t="s">
        <v>384</v>
      </c>
      <c r="S48" s="1187" t="s">
        <v>385</v>
      </c>
      <c r="T48" s="1187" t="s">
        <v>386</v>
      </c>
      <c r="U48" s="1187" t="s">
        <v>387</v>
      </c>
      <c r="V48" s="1187" t="s">
        <v>49</v>
      </c>
      <c r="W48" s="1187" t="s">
        <v>388</v>
      </c>
      <c r="X48" s="1187" t="s">
        <v>356</v>
      </c>
      <c r="Y48" s="1187" t="s">
        <v>389</v>
      </c>
      <c r="Z48" s="1160" t="s">
        <v>49</v>
      </c>
      <c r="AA48" s="1160" t="s">
        <v>390</v>
      </c>
      <c r="AB48" s="599" t="s">
        <v>391</v>
      </c>
      <c r="AC48" s="599" t="s">
        <v>392</v>
      </c>
      <c r="AD48" s="599" t="s">
        <v>173</v>
      </c>
      <c r="AE48" s="599">
        <v>1</v>
      </c>
      <c r="AF48" s="600">
        <v>0.89999999999999991</v>
      </c>
      <c r="AG48" s="649">
        <v>0.05</v>
      </c>
      <c r="AH48" s="650">
        <v>0.05</v>
      </c>
    </row>
    <row r="49" spans="2:34" ht="60" customHeight="1">
      <c r="B49" s="1096"/>
      <c r="C49" s="1190"/>
      <c r="D49" s="1161"/>
      <c r="E49" s="1161"/>
      <c r="F49" s="1186"/>
      <c r="G49" s="1186"/>
      <c r="H49" s="1186"/>
      <c r="I49" s="1186"/>
      <c r="J49" s="1186"/>
      <c r="K49" s="1186"/>
      <c r="L49" s="1186"/>
      <c r="M49" s="1186"/>
      <c r="N49" s="1186"/>
      <c r="O49" s="1186"/>
      <c r="P49" s="1186"/>
      <c r="Q49" s="1186"/>
      <c r="R49" s="1161"/>
      <c r="S49" s="1161"/>
      <c r="T49" s="1161"/>
      <c r="U49" s="1161"/>
      <c r="V49" s="1161"/>
      <c r="W49" s="1161"/>
      <c r="X49" s="1161"/>
      <c r="Y49" s="1161"/>
      <c r="Z49" s="943"/>
      <c r="AA49" s="943"/>
      <c r="AB49" s="570" t="s">
        <v>394</v>
      </c>
      <c r="AC49" s="570" t="s">
        <v>395</v>
      </c>
      <c r="AD49" s="570" t="s">
        <v>173</v>
      </c>
      <c r="AE49" s="570">
        <v>4</v>
      </c>
      <c r="AF49" s="601">
        <v>1</v>
      </c>
      <c r="AG49" s="639" t="s">
        <v>737</v>
      </c>
      <c r="AH49" s="640" t="s">
        <v>737</v>
      </c>
    </row>
    <row r="50" spans="2:34" ht="90" customHeight="1">
      <c r="B50" s="1096"/>
      <c r="C50" s="1190"/>
      <c r="D50" s="1161"/>
      <c r="E50" s="1161"/>
      <c r="F50" s="1186"/>
      <c r="G50" s="1186"/>
      <c r="H50" s="1186"/>
      <c r="I50" s="1186"/>
      <c r="J50" s="1186"/>
      <c r="K50" s="1186"/>
      <c r="L50" s="1186"/>
      <c r="M50" s="1186"/>
      <c r="N50" s="1186"/>
      <c r="O50" s="1186"/>
      <c r="P50" s="1186"/>
      <c r="Q50" s="1186"/>
      <c r="R50" s="1161"/>
      <c r="S50" s="1161"/>
      <c r="T50" s="1161"/>
      <c r="U50" s="1161"/>
      <c r="V50" s="1161"/>
      <c r="W50" s="1161"/>
      <c r="X50" s="1161"/>
      <c r="Y50" s="1161"/>
      <c r="Z50" s="943"/>
      <c r="AA50" s="943"/>
      <c r="AB50" s="570" t="s">
        <v>396</v>
      </c>
      <c r="AC50" s="570" t="s">
        <v>397</v>
      </c>
      <c r="AD50" s="570" t="s">
        <v>173</v>
      </c>
      <c r="AE50" s="570">
        <v>30</v>
      </c>
      <c r="AF50" s="601">
        <v>1</v>
      </c>
      <c r="AG50" s="639" t="s">
        <v>737</v>
      </c>
      <c r="AH50" s="640" t="s">
        <v>737</v>
      </c>
    </row>
    <row r="51" spans="2:34" ht="45" customHeight="1">
      <c r="B51" s="1096"/>
      <c r="C51" s="1100"/>
      <c r="D51" s="814"/>
      <c r="E51" s="1161" t="s">
        <v>50</v>
      </c>
      <c r="F51" s="1186"/>
      <c r="G51" s="1186"/>
      <c r="H51" s="1186"/>
      <c r="I51" s="1186"/>
      <c r="J51" s="1186"/>
      <c r="K51" s="1186" t="s">
        <v>160</v>
      </c>
      <c r="L51" s="1186"/>
      <c r="M51" s="1186"/>
      <c r="N51" s="1186"/>
      <c r="O51" s="1186"/>
      <c r="P51" s="1186"/>
      <c r="Q51" s="1186"/>
      <c r="R51" s="1161" t="s">
        <v>398</v>
      </c>
      <c r="S51" s="1161" t="s">
        <v>399</v>
      </c>
      <c r="T51" s="1161" t="s">
        <v>400</v>
      </c>
      <c r="U51" s="1161" t="s">
        <v>401</v>
      </c>
      <c r="V51" s="1161" t="s">
        <v>51</v>
      </c>
      <c r="W51" s="1161"/>
      <c r="X51" s="1161"/>
      <c r="Y51" s="1161"/>
      <c r="Z51" s="943" t="s">
        <v>51</v>
      </c>
      <c r="AA51" s="569" t="s">
        <v>402</v>
      </c>
      <c r="AB51" s="570" t="s">
        <v>403</v>
      </c>
      <c r="AC51" s="570" t="s">
        <v>404</v>
      </c>
      <c r="AD51" s="570" t="s">
        <v>173</v>
      </c>
      <c r="AE51" s="570">
        <v>8300</v>
      </c>
      <c r="AF51" s="601">
        <v>0.99506024096385548</v>
      </c>
      <c r="AG51" s="639" t="s">
        <v>737</v>
      </c>
      <c r="AH51" s="640" t="s">
        <v>737</v>
      </c>
    </row>
    <row r="52" spans="2:34" ht="75" customHeight="1">
      <c r="B52" s="1096"/>
      <c r="C52" s="1100"/>
      <c r="D52" s="814"/>
      <c r="E52" s="814"/>
      <c r="F52" s="814"/>
      <c r="G52" s="814"/>
      <c r="H52" s="814"/>
      <c r="I52" s="814"/>
      <c r="J52" s="814"/>
      <c r="K52" s="814"/>
      <c r="L52" s="814"/>
      <c r="M52" s="814"/>
      <c r="N52" s="814"/>
      <c r="O52" s="814"/>
      <c r="P52" s="814"/>
      <c r="Q52" s="814"/>
      <c r="R52" s="1168"/>
      <c r="S52" s="1168"/>
      <c r="T52" s="1168"/>
      <c r="U52" s="1168"/>
      <c r="V52" s="1161"/>
      <c r="W52" s="1161"/>
      <c r="X52" s="1161"/>
      <c r="Y52" s="1161"/>
      <c r="Z52" s="943"/>
      <c r="AA52" s="569" t="s">
        <v>405</v>
      </c>
      <c r="AB52" s="570" t="s">
        <v>406</v>
      </c>
      <c r="AC52" s="570" t="s">
        <v>407</v>
      </c>
      <c r="AD52" s="570" t="s">
        <v>173</v>
      </c>
      <c r="AE52" s="570">
        <v>84</v>
      </c>
      <c r="AF52" s="601">
        <v>1</v>
      </c>
      <c r="AG52" s="639" t="s">
        <v>737</v>
      </c>
      <c r="AH52" s="640" t="s">
        <v>737</v>
      </c>
    </row>
    <row r="53" spans="2:34" ht="75" customHeight="1">
      <c r="B53" s="1096"/>
      <c r="C53" s="1100"/>
      <c r="D53" s="814"/>
      <c r="E53" s="1161" t="s">
        <v>52</v>
      </c>
      <c r="F53" s="1186"/>
      <c r="G53" s="1186"/>
      <c r="H53" s="1186"/>
      <c r="I53" s="1186"/>
      <c r="J53" s="1186"/>
      <c r="K53" s="1186" t="s">
        <v>160</v>
      </c>
      <c r="L53" s="1186"/>
      <c r="M53" s="1186"/>
      <c r="N53" s="1186"/>
      <c r="O53" s="1186"/>
      <c r="P53" s="1186"/>
      <c r="Q53" s="1186"/>
      <c r="R53" s="1161" t="s">
        <v>408</v>
      </c>
      <c r="S53" s="1161" t="s">
        <v>409</v>
      </c>
      <c r="T53" s="1161" t="s">
        <v>410</v>
      </c>
      <c r="U53" s="1161" t="s">
        <v>411</v>
      </c>
      <c r="V53" s="1161" t="s">
        <v>53</v>
      </c>
      <c r="W53" s="1161" t="s">
        <v>412</v>
      </c>
      <c r="X53" s="1161" t="s">
        <v>356</v>
      </c>
      <c r="Y53" s="1161" t="s">
        <v>413</v>
      </c>
      <c r="Z53" s="1161" t="s">
        <v>53</v>
      </c>
      <c r="AA53" s="570" t="s">
        <v>414</v>
      </c>
      <c r="AB53" s="571" t="s">
        <v>415</v>
      </c>
      <c r="AC53" s="571" t="s">
        <v>416</v>
      </c>
      <c r="AD53" s="570" t="s">
        <v>173</v>
      </c>
      <c r="AE53" s="570">
        <v>1</v>
      </c>
      <c r="AF53" s="601">
        <v>0.9</v>
      </c>
      <c r="AG53" s="669">
        <v>0.05</v>
      </c>
      <c r="AH53" s="669">
        <v>0.05</v>
      </c>
    </row>
    <row r="54" spans="2:34" ht="60" customHeight="1">
      <c r="B54" s="1096"/>
      <c r="C54" s="1100"/>
      <c r="D54" s="814"/>
      <c r="E54" s="814"/>
      <c r="F54" s="814"/>
      <c r="G54" s="814"/>
      <c r="H54" s="814"/>
      <c r="I54" s="814"/>
      <c r="J54" s="814"/>
      <c r="K54" s="814"/>
      <c r="L54" s="814"/>
      <c r="M54" s="814"/>
      <c r="N54" s="814"/>
      <c r="O54" s="814"/>
      <c r="P54" s="814"/>
      <c r="Q54" s="814"/>
      <c r="R54" s="1168"/>
      <c r="S54" s="1168"/>
      <c r="T54" s="1168"/>
      <c r="U54" s="1168"/>
      <c r="V54" s="1161"/>
      <c r="W54" s="1161"/>
      <c r="X54" s="1161"/>
      <c r="Y54" s="1161"/>
      <c r="Z54" s="1161"/>
      <c r="AA54" s="570" t="s">
        <v>418</v>
      </c>
      <c r="AB54" s="571" t="s">
        <v>419</v>
      </c>
      <c r="AC54" s="571" t="s">
        <v>420</v>
      </c>
      <c r="AD54" s="570" t="s">
        <v>173</v>
      </c>
      <c r="AE54" s="570">
        <v>3</v>
      </c>
      <c r="AF54" s="601">
        <v>0.87666666666666671</v>
      </c>
      <c r="AG54" s="669">
        <v>0.06</v>
      </c>
      <c r="AH54" s="670">
        <v>0.06</v>
      </c>
    </row>
    <row r="55" spans="2:34" ht="59.25" customHeight="1">
      <c r="B55" s="1096"/>
      <c r="C55" s="1100"/>
      <c r="D55" s="814"/>
      <c r="E55" s="814"/>
      <c r="F55" s="814"/>
      <c r="G55" s="814"/>
      <c r="H55" s="814"/>
      <c r="I55" s="814"/>
      <c r="J55" s="814"/>
      <c r="K55" s="814"/>
      <c r="L55" s="814"/>
      <c r="M55" s="814"/>
      <c r="N55" s="814"/>
      <c r="O55" s="814"/>
      <c r="P55" s="814"/>
      <c r="Q55" s="814"/>
      <c r="R55" s="1168"/>
      <c r="S55" s="1168"/>
      <c r="T55" s="1168"/>
      <c r="U55" s="1168"/>
      <c r="V55" s="1161"/>
      <c r="W55" s="1161"/>
      <c r="X55" s="1161"/>
      <c r="Y55" s="1161"/>
      <c r="Z55" s="1161"/>
      <c r="AA55" s="570" t="s">
        <v>421</v>
      </c>
      <c r="AB55" s="571" t="s">
        <v>422</v>
      </c>
      <c r="AC55" s="571" t="s">
        <v>423</v>
      </c>
      <c r="AD55" s="570" t="s">
        <v>173</v>
      </c>
      <c r="AE55" s="570">
        <v>3</v>
      </c>
      <c r="AF55" s="601">
        <v>0.83000000000000007</v>
      </c>
      <c r="AG55" s="671">
        <v>8.5000000000000006E-2</v>
      </c>
      <c r="AH55" s="671">
        <v>8.5000000000000006E-2</v>
      </c>
    </row>
    <row r="56" spans="2:34" ht="75" customHeight="1">
      <c r="B56" s="1096"/>
      <c r="C56" s="1100"/>
      <c r="D56" s="814"/>
      <c r="E56" s="1161" t="s">
        <v>54</v>
      </c>
      <c r="F56" s="1186"/>
      <c r="G56" s="1186"/>
      <c r="H56" s="1186"/>
      <c r="I56" s="1186"/>
      <c r="J56" s="1186"/>
      <c r="K56" s="1186" t="s">
        <v>160</v>
      </c>
      <c r="L56" s="1186"/>
      <c r="M56" s="1186"/>
      <c r="N56" s="1186"/>
      <c r="O56" s="1186"/>
      <c r="P56" s="1186"/>
      <c r="Q56" s="1186"/>
      <c r="R56" s="1161" t="s">
        <v>424</v>
      </c>
      <c r="S56" s="1161" t="s">
        <v>425</v>
      </c>
      <c r="T56" s="1161" t="s">
        <v>426</v>
      </c>
      <c r="U56" s="1161" t="s">
        <v>427</v>
      </c>
      <c r="V56" s="1161" t="s">
        <v>55</v>
      </c>
      <c r="W56" s="1161"/>
      <c r="X56" s="1161"/>
      <c r="Y56" s="1161"/>
      <c r="Z56" s="1161" t="s">
        <v>55</v>
      </c>
      <c r="AA56" s="570" t="s">
        <v>428</v>
      </c>
      <c r="AB56" s="571" t="s">
        <v>429</v>
      </c>
      <c r="AC56" s="571" t="s">
        <v>430</v>
      </c>
      <c r="AD56" s="570" t="s">
        <v>173</v>
      </c>
      <c r="AE56" s="570">
        <v>3</v>
      </c>
      <c r="AF56" s="601">
        <v>0.79800000000000004</v>
      </c>
      <c r="AG56" s="669">
        <v>0.1</v>
      </c>
      <c r="AH56" s="670">
        <v>0.1</v>
      </c>
    </row>
    <row r="57" spans="2:34" ht="165" customHeight="1">
      <c r="B57" s="1096"/>
      <c r="C57" s="1100"/>
      <c r="D57" s="814"/>
      <c r="E57" s="814"/>
      <c r="F57" s="814"/>
      <c r="G57" s="814"/>
      <c r="H57" s="814"/>
      <c r="I57" s="814"/>
      <c r="J57" s="814"/>
      <c r="K57" s="814"/>
      <c r="L57" s="814"/>
      <c r="M57" s="814"/>
      <c r="N57" s="814"/>
      <c r="O57" s="814"/>
      <c r="P57" s="814"/>
      <c r="Q57" s="814"/>
      <c r="R57" s="1168"/>
      <c r="S57" s="1168"/>
      <c r="T57" s="1168"/>
      <c r="U57" s="1168"/>
      <c r="V57" s="1161"/>
      <c r="W57" s="1161"/>
      <c r="X57" s="1161"/>
      <c r="Y57" s="1161"/>
      <c r="Z57" s="1161"/>
      <c r="AA57" s="570" t="s">
        <v>431</v>
      </c>
      <c r="AB57" s="571" t="s">
        <v>432</v>
      </c>
      <c r="AC57" s="571" t="s">
        <v>433</v>
      </c>
      <c r="AD57" s="570" t="s">
        <v>177</v>
      </c>
      <c r="AE57" s="570">
        <v>28</v>
      </c>
      <c r="AF57" s="601">
        <v>0.67999999999999994</v>
      </c>
      <c r="AG57" s="669">
        <v>0.16</v>
      </c>
      <c r="AH57" s="670">
        <v>0.16</v>
      </c>
    </row>
    <row r="58" spans="2:34" ht="135.75" customHeight="1" thickBot="1">
      <c r="B58" s="1096"/>
      <c r="C58" s="1191"/>
      <c r="D58" s="1185"/>
      <c r="E58" s="1185"/>
      <c r="F58" s="1185"/>
      <c r="G58" s="1185"/>
      <c r="H58" s="1185"/>
      <c r="I58" s="1185"/>
      <c r="J58" s="1185"/>
      <c r="K58" s="1185"/>
      <c r="L58" s="1185"/>
      <c r="M58" s="1185"/>
      <c r="N58" s="1185"/>
      <c r="O58" s="1185"/>
      <c r="P58" s="1185"/>
      <c r="Q58" s="1185"/>
      <c r="R58" s="1184"/>
      <c r="S58" s="1184"/>
      <c r="T58" s="1184"/>
      <c r="U58" s="1184"/>
      <c r="V58" s="1162"/>
      <c r="W58" s="1162"/>
      <c r="X58" s="1162"/>
      <c r="Y58" s="1162"/>
      <c r="Z58" s="1162"/>
      <c r="AA58" s="602" t="s">
        <v>434</v>
      </c>
      <c r="AB58" s="603" t="s">
        <v>435</v>
      </c>
      <c r="AC58" s="603" t="s">
        <v>436</v>
      </c>
      <c r="AD58" s="602" t="s">
        <v>196</v>
      </c>
      <c r="AE58" s="602">
        <v>100</v>
      </c>
      <c r="AF58" s="604">
        <v>0.61899999999999999</v>
      </c>
      <c r="AG58" s="645">
        <v>0.03</v>
      </c>
      <c r="AH58" s="646">
        <v>0.1</v>
      </c>
    </row>
    <row r="59" spans="2:34" ht="75" customHeight="1" thickBot="1">
      <c r="B59" s="1096"/>
      <c r="C59" s="1183" t="s">
        <v>56</v>
      </c>
      <c r="D59" s="1173" t="s">
        <v>437</v>
      </c>
      <c r="E59" s="1173" t="s">
        <v>57</v>
      </c>
      <c r="F59" s="1171"/>
      <c r="G59" s="1171" t="s">
        <v>160</v>
      </c>
      <c r="H59" s="1171"/>
      <c r="I59" s="1171"/>
      <c r="J59" s="1171"/>
      <c r="K59" s="1171"/>
      <c r="L59" s="1171"/>
      <c r="M59" s="1171"/>
      <c r="N59" s="1171" t="s">
        <v>160</v>
      </c>
      <c r="O59" s="1171"/>
      <c r="P59" s="1171"/>
      <c r="Q59" s="1171"/>
      <c r="R59" s="1173" t="s">
        <v>438</v>
      </c>
      <c r="S59" s="1173" t="s">
        <v>439</v>
      </c>
      <c r="T59" s="1173" t="s">
        <v>440</v>
      </c>
      <c r="U59" s="1173" t="s">
        <v>441</v>
      </c>
      <c r="V59" s="1173" t="s">
        <v>58</v>
      </c>
      <c r="W59" s="1173" t="s">
        <v>442</v>
      </c>
      <c r="X59" s="1175" t="s">
        <v>167</v>
      </c>
      <c r="Y59" s="1175" t="s">
        <v>443</v>
      </c>
      <c r="Z59" s="1179" t="s">
        <v>59</v>
      </c>
      <c r="AA59" s="605" t="s">
        <v>444</v>
      </c>
      <c r="AB59" s="606" t="s">
        <v>445</v>
      </c>
      <c r="AC59" s="606" t="s">
        <v>446</v>
      </c>
      <c r="AD59" s="606" t="s">
        <v>173</v>
      </c>
      <c r="AE59" s="607">
        <v>416100</v>
      </c>
      <c r="AF59" s="608">
        <v>1</v>
      </c>
      <c r="AG59" s="641" t="s">
        <v>737</v>
      </c>
      <c r="AH59" s="642" t="s">
        <v>737</v>
      </c>
    </row>
    <row r="60" spans="2:34" ht="105" customHeight="1">
      <c r="B60" s="1096"/>
      <c r="C60" s="1100"/>
      <c r="D60" s="814"/>
      <c r="E60" s="814"/>
      <c r="F60" s="1172"/>
      <c r="G60" s="1172"/>
      <c r="H60" s="1172"/>
      <c r="I60" s="1172"/>
      <c r="J60" s="1172"/>
      <c r="K60" s="1172"/>
      <c r="L60" s="1172"/>
      <c r="M60" s="1172"/>
      <c r="N60" s="1172"/>
      <c r="O60" s="1172"/>
      <c r="P60" s="1172"/>
      <c r="Q60" s="1172"/>
      <c r="R60" s="1174"/>
      <c r="S60" s="1174"/>
      <c r="T60" s="1174"/>
      <c r="U60" s="1174"/>
      <c r="V60" s="1168"/>
      <c r="W60" s="1174"/>
      <c r="X60" s="1176"/>
      <c r="Y60" s="1176"/>
      <c r="Z60" s="1177"/>
      <c r="AA60" s="387" t="s">
        <v>448</v>
      </c>
      <c r="AB60" s="383" t="s">
        <v>449</v>
      </c>
      <c r="AC60" s="383" t="s">
        <v>450</v>
      </c>
      <c r="AD60" s="383" t="s">
        <v>173</v>
      </c>
      <c r="AE60" s="572">
        <v>90878</v>
      </c>
      <c r="AF60" s="609">
        <v>1</v>
      </c>
      <c r="AG60" s="641" t="s">
        <v>737</v>
      </c>
      <c r="AH60" s="642" t="s">
        <v>737</v>
      </c>
    </row>
    <row r="61" spans="2:34" ht="75" customHeight="1">
      <c r="B61" s="1096"/>
      <c r="C61" s="1100"/>
      <c r="D61" s="814"/>
      <c r="E61" s="814"/>
      <c r="F61" s="1172"/>
      <c r="G61" s="1172"/>
      <c r="H61" s="1172"/>
      <c r="I61" s="1172"/>
      <c r="J61" s="1172"/>
      <c r="K61" s="1172"/>
      <c r="L61" s="1172"/>
      <c r="M61" s="1172"/>
      <c r="N61" s="1172"/>
      <c r="O61" s="1172"/>
      <c r="P61" s="1172"/>
      <c r="Q61" s="1172"/>
      <c r="R61" s="1174"/>
      <c r="S61" s="1174"/>
      <c r="T61" s="1174"/>
      <c r="U61" s="1174"/>
      <c r="V61" s="1168"/>
      <c r="W61" s="1174"/>
      <c r="X61" s="1176"/>
      <c r="Y61" s="1176"/>
      <c r="Z61" s="1177"/>
      <c r="AA61" s="387" t="s">
        <v>451</v>
      </c>
      <c r="AB61" s="383" t="s">
        <v>452</v>
      </c>
      <c r="AC61" s="383" t="s">
        <v>453</v>
      </c>
      <c r="AD61" s="383" t="s">
        <v>173</v>
      </c>
      <c r="AE61" s="572">
        <v>3000</v>
      </c>
      <c r="AF61" s="609">
        <v>0.73533333333333295</v>
      </c>
      <c r="AG61" s="647">
        <v>0.16</v>
      </c>
      <c r="AH61" s="648">
        <v>0.1</v>
      </c>
    </row>
    <row r="62" spans="2:34" ht="90" customHeight="1">
      <c r="B62" s="1096"/>
      <c r="C62" s="1100"/>
      <c r="D62" s="814"/>
      <c r="E62" s="814"/>
      <c r="F62" s="1172"/>
      <c r="G62" s="1172"/>
      <c r="H62" s="1172"/>
      <c r="I62" s="1172"/>
      <c r="J62" s="1172"/>
      <c r="K62" s="1172"/>
      <c r="L62" s="1172"/>
      <c r="M62" s="1172"/>
      <c r="N62" s="1172"/>
      <c r="O62" s="1172"/>
      <c r="P62" s="1172"/>
      <c r="Q62" s="1172"/>
      <c r="R62" s="1174"/>
      <c r="S62" s="1174"/>
      <c r="T62" s="1174"/>
      <c r="U62" s="1174"/>
      <c r="V62" s="1168"/>
      <c r="W62" s="1174"/>
      <c r="X62" s="1176"/>
      <c r="Y62" s="1176"/>
      <c r="Z62" s="1177"/>
      <c r="AA62" s="387" t="s">
        <v>454</v>
      </c>
      <c r="AB62" s="383" t="s">
        <v>455</v>
      </c>
      <c r="AC62" s="383" t="s">
        <v>456</v>
      </c>
      <c r="AD62" s="383" t="s">
        <v>173</v>
      </c>
      <c r="AE62" s="383">
        <v>210</v>
      </c>
      <c r="AF62" s="609">
        <v>0.96666666666666645</v>
      </c>
      <c r="AG62" s="647">
        <v>0.02</v>
      </c>
      <c r="AH62" s="648">
        <v>0.01</v>
      </c>
    </row>
    <row r="63" spans="2:34" ht="45" customHeight="1">
      <c r="B63" s="1096"/>
      <c r="C63" s="1100"/>
      <c r="D63" s="814"/>
      <c r="E63" s="1174" t="s">
        <v>60</v>
      </c>
      <c r="F63" s="1172"/>
      <c r="G63" s="1172"/>
      <c r="H63" s="1172"/>
      <c r="I63" s="1172"/>
      <c r="J63" s="1172"/>
      <c r="K63" s="1172"/>
      <c r="L63" s="1172"/>
      <c r="M63" s="1172"/>
      <c r="N63" s="1172"/>
      <c r="O63" s="1172"/>
      <c r="P63" s="1172"/>
      <c r="Q63" s="1172"/>
      <c r="R63" s="1174"/>
      <c r="S63" s="1174"/>
      <c r="T63" s="1174"/>
      <c r="U63" s="1174"/>
      <c r="V63" s="1174" t="s">
        <v>61</v>
      </c>
      <c r="W63" s="1176" t="s">
        <v>457</v>
      </c>
      <c r="X63" s="1176" t="s">
        <v>167</v>
      </c>
      <c r="Y63" s="1176" t="s">
        <v>458</v>
      </c>
      <c r="Z63" s="913" t="s">
        <v>62</v>
      </c>
      <c r="AA63" s="387" t="s">
        <v>459</v>
      </c>
      <c r="AB63" s="383" t="s">
        <v>460</v>
      </c>
      <c r="AC63" s="383" t="s">
        <v>461</v>
      </c>
      <c r="AD63" s="383" t="s">
        <v>173</v>
      </c>
      <c r="AE63" s="383">
        <v>2</v>
      </c>
      <c r="AF63" s="609">
        <v>0.5</v>
      </c>
      <c r="AG63" s="647">
        <v>0</v>
      </c>
      <c r="AH63" s="648">
        <v>0.5</v>
      </c>
    </row>
    <row r="64" spans="2:34" ht="60" customHeight="1">
      <c r="B64" s="1096"/>
      <c r="C64" s="1100"/>
      <c r="D64" s="814"/>
      <c r="E64" s="814"/>
      <c r="F64" s="1172"/>
      <c r="G64" s="1172"/>
      <c r="H64" s="1172"/>
      <c r="I64" s="1172"/>
      <c r="J64" s="1172"/>
      <c r="K64" s="1172"/>
      <c r="L64" s="1172"/>
      <c r="M64" s="1172"/>
      <c r="N64" s="1172"/>
      <c r="O64" s="1172"/>
      <c r="P64" s="1172"/>
      <c r="Q64" s="1172"/>
      <c r="R64" s="1174"/>
      <c r="S64" s="1174"/>
      <c r="T64" s="1174"/>
      <c r="U64" s="1174"/>
      <c r="V64" s="1168"/>
      <c r="W64" s="1176"/>
      <c r="X64" s="1176"/>
      <c r="Y64" s="1176"/>
      <c r="Z64" s="913"/>
      <c r="AA64" s="387" t="s">
        <v>463</v>
      </c>
      <c r="AB64" s="383" t="s">
        <v>464</v>
      </c>
      <c r="AC64" s="383" t="s">
        <v>465</v>
      </c>
      <c r="AD64" s="383" t="s">
        <v>173</v>
      </c>
      <c r="AE64" s="383">
        <v>5</v>
      </c>
      <c r="AF64" s="609">
        <v>0.4</v>
      </c>
      <c r="AG64" s="647">
        <v>0.3</v>
      </c>
      <c r="AH64" s="648">
        <v>0.3</v>
      </c>
    </row>
    <row r="65" spans="2:34" ht="90" customHeight="1">
      <c r="B65" s="1096"/>
      <c r="C65" s="1100"/>
      <c r="D65" s="814"/>
      <c r="E65" s="814"/>
      <c r="F65" s="1172"/>
      <c r="G65" s="1172"/>
      <c r="H65" s="1172"/>
      <c r="I65" s="1172"/>
      <c r="J65" s="1172"/>
      <c r="K65" s="1172"/>
      <c r="L65" s="1172"/>
      <c r="M65" s="1172"/>
      <c r="N65" s="1172"/>
      <c r="O65" s="1172"/>
      <c r="P65" s="1172"/>
      <c r="Q65" s="1172"/>
      <c r="R65" s="1174"/>
      <c r="S65" s="1174"/>
      <c r="T65" s="1174"/>
      <c r="U65" s="1174"/>
      <c r="V65" s="1168"/>
      <c r="W65" s="1176"/>
      <c r="X65" s="1176"/>
      <c r="Y65" s="1176"/>
      <c r="Z65" s="913"/>
      <c r="AA65" s="387" t="s">
        <v>466</v>
      </c>
      <c r="AB65" s="387" t="s">
        <v>467</v>
      </c>
      <c r="AC65" s="387" t="s">
        <v>468</v>
      </c>
      <c r="AD65" s="383" t="s">
        <v>177</v>
      </c>
      <c r="AE65" s="383">
        <v>15212</v>
      </c>
      <c r="AF65" s="609">
        <v>0.80377333683933738</v>
      </c>
      <c r="AG65" s="647">
        <v>0.1</v>
      </c>
      <c r="AH65" s="648">
        <v>0.1</v>
      </c>
    </row>
    <row r="66" spans="2:34" ht="150" customHeight="1">
      <c r="B66" s="1096"/>
      <c r="C66" s="1100"/>
      <c r="D66" s="814"/>
      <c r="E66" s="814"/>
      <c r="F66" s="1172"/>
      <c r="G66" s="1172"/>
      <c r="H66" s="1172"/>
      <c r="I66" s="1172"/>
      <c r="J66" s="1172"/>
      <c r="K66" s="1172"/>
      <c r="L66" s="1172"/>
      <c r="M66" s="1172"/>
      <c r="N66" s="1172"/>
      <c r="O66" s="1172"/>
      <c r="P66" s="1172"/>
      <c r="Q66" s="1172"/>
      <c r="R66" s="1174"/>
      <c r="S66" s="1174"/>
      <c r="T66" s="1174"/>
      <c r="U66" s="1174"/>
      <c r="V66" s="1168"/>
      <c r="W66" s="1176"/>
      <c r="X66" s="1176"/>
      <c r="Y66" s="1176"/>
      <c r="Z66" s="913"/>
      <c r="AA66" s="387" t="s">
        <v>469</v>
      </c>
      <c r="AB66" s="383" t="s">
        <v>470</v>
      </c>
      <c r="AC66" s="383" t="s">
        <v>471</v>
      </c>
      <c r="AD66" s="383" t="s">
        <v>173</v>
      </c>
      <c r="AE66" s="573">
        <v>1465</v>
      </c>
      <c r="AF66" s="610">
        <v>0.66348122866894199</v>
      </c>
      <c r="AG66" s="647">
        <v>0.17</v>
      </c>
      <c r="AH66" s="648">
        <v>0.17</v>
      </c>
    </row>
    <row r="67" spans="2:34" ht="75" customHeight="1">
      <c r="B67" s="1096"/>
      <c r="C67" s="1100"/>
      <c r="D67" s="814"/>
      <c r="E67" s="814"/>
      <c r="F67" s="1172"/>
      <c r="G67" s="1172"/>
      <c r="H67" s="1172"/>
      <c r="I67" s="1172"/>
      <c r="J67" s="1172"/>
      <c r="K67" s="1172"/>
      <c r="L67" s="1172"/>
      <c r="M67" s="1172"/>
      <c r="N67" s="1172"/>
      <c r="O67" s="1172"/>
      <c r="P67" s="1172"/>
      <c r="Q67" s="1172"/>
      <c r="R67" s="1174"/>
      <c r="S67" s="1174"/>
      <c r="T67" s="1174"/>
      <c r="U67" s="1174"/>
      <c r="V67" s="1168"/>
      <c r="W67" s="1176"/>
      <c r="X67" s="1176"/>
      <c r="Y67" s="1176"/>
      <c r="Z67" s="913" t="s">
        <v>63</v>
      </c>
      <c r="AA67" s="387" t="s">
        <v>472</v>
      </c>
      <c r="AB67" s="383" t="s">
        <v>473</v>
      </c>
      <c r="AC67" s="383" t="s">
        <v>474</v>
      </c>
      <c r="AD67" s="383" t="s">
        <v>173</v>
      </c>
      <c r="AE67" s="574">
        <v>111519</v>
      </c>
      <c r="AF67" s="611">
        <v>0.95399887014768781</v>
      </c>
      <c r="AG67" s="653">
        <v>2.5000000000000001E-2</v>
      </c>
      <c r="AH67" s="664">
        <v>2.5000000000000001E-2</v>
      </c>
    </row>
    <row r="68" spans="2:34" ht="75" customHeight="1">
      <c r="B68" s="1096"/>
      <c r="C68" s="1100"/>
      <c r="D68" s="814"/>
      <c r="E68" s="814"/>
      <c r="F68" s="1172"/>
      <c r="G68" s="1172"/>
      <c r="H68" s="1172"/>
      <c r="I68" s="1172"/>
      <c r="J68" s="1172"/>
      <c r="K68" s="1172"/>
      <c r="L68" s="1172"/>
      <c r="M68" s="1172"/>
      <c r="N68" s="1172"/>
      <c r="O68" s="1172"/>
      <c r="P68" s="1172"/>
      <c r="Q68" s="1172"/>
      <c r="R68" s="1174"/>
      <c r="S68" s="1174"/>
      <c r="T68" s="1174"/>
      <c r="U68" s="1174"/>
      <c r="V68" s="1168"/>
      <c r="W68" s="1176"/>
      <c r="X68" s="1176"/>
      <c r="Y68" s="1176"/>
      <c r="Z68" s="913"/>
      <c r="AA68" s="387" t="s">
        <v>475</v>
      </c>
      <c r="AB68" s="383" t="s">
        <v>476</v>
      </c>
      <c r="AC68" s="383" t="s">
        <v>477</v>
      </c>
      <c r="AD68" s="383" t="s">
        <v>173</v>
      </c>
      <c r="AE68" s="574">
        <v>17082</v>
      </c>
      <c r="AF68" s="611">
        <v>0.84972485657417174</v>
      </c>
      <c r="AG68" s="653">
        <v>7.4999999999999997E-2</v>
      </c>
      <c r="AH68" s="653">
        <v>7.4999999999999997E-2</v>
      </c>
    </row>
    <row r="69" spans="2:34" ht="75" customHeight="1">
      <c r="B69" s="1096"/>
      <c r="C69" s="1100"/>
      <c r="D69" s="814"/>
      <c r="E69" s="814"/>
      <c r="F69" s="1172"/>
      <c r="G69" s="1172"/>
      <c r="H69" s="1172"/>
      <c r="I69" s="1172"/>
      <c r="J69" s="1172"/>
      <c r="K69" s="1172"/>
      <c r="L69" s="1172"/>
      <c r="M69" s="1172"/>
      <c r="N69" s="1172"/>
      <c r="O69" s="1172"/>
      <c r="P69" s="1172"/>
      <c r="Q69" s="1172"/>
      <c r="R69" s="1174"/>
      <c r="S69" s="1174"/>
      <c r="T69" s="1174"/>
      <c r="U69" s="1174"/>
      <c r="V69" s="1168"/>
      <c r="W69" s="1176"/>
      <c r="X69" s="1176"/>
      <c r="Y69" s="1176"/>
      <c r="Z69" s="913"/>
      <c r="AA69" s="575" t="s">
        <v>478</v>
      </c>
      <c r="AB69" s="575" t="s">
        <v>479</v>
      </c>
      <c r="AC69" s="575" t="s">
        <v>480</v>
      </c>
      <c r="AD69" s="383" t="s">
        <v>177</v>
      </c>
      <c r="AE69" s="574">
        <v>56348</v>
      </c>
      <c r="AF69" s="611">
        <v>0.66756584084617021</v>
      </c>
      <c r="AG69" s="653">
        <v>0.16500000000000001</v>
      </c>
      <c r="AH69" s="653">
        <v>0.16500000000000001</v>
      </c>
    </row>
    <row r="70" spans="2:34" ht="105" customHeight="1">
      <c r="B70" s="1096"/>
      <c r="C70" s="1100"/>
      <c r="D70" s="814"/>
      <c r="E70" s="814"/>
      <c r="F70" s="1172"/>
      <c r="G70" s="1172"/>
      <c r="H70" s="1172"/>
      <c r="I70" s="1172"/>
      <c r="J70" s="1172"/>
      <c r="K70" s="1172"/>
      <c r="L70" s="1172"/>
      <c r="M70" s="1172"/>
      <c r="N70" s="1172"/>
      <c r="O70" s="1172"/>
      <c r="P70" s="1172"/>
      <c r="Q70" s="1172"/>
      <c r="R70" s="1174"/>
      <c r="S70" s="1174"/>
      <c r="T70" s="1174"/>
      <c r="U70" s="1174"/>
      <c r="V70" s="1168"/>
      <c r="W70" s="1176"/>
      <c r="X70" s="1176"/>
      <c r="Y70" s="1176"/>
      <c r="Z70" s="537" t="s">
        <v>64</v>
      </c>
      <c r="AA70" s="576" t="s">
        <v>481</v>
      </c>
      <c r="AB70" s="383" t="s">
        <v>482</v>
      </c>
      <c r="AC70" s="383" t="s">
        <v>483</v>
      </c>
      <c r="AD70" s="383" t="s">
        <v>173</v>
      </c>
      <c r="AE70" s="574">
        <v>146500</v>
      </c>
      <c r="AF70" s="611">
        <v>0.71200682593856657</v>
      </c>
      <c r="AG70" s="653">
        <v>0.14499999999999999</v>
      </c>
      <c r="AH70" s="653">
        <v>0.14499999999999999</v>
      </c>
    </row>
    <row r="71" spans="2:34" ht="30" customHeight="1">
      <c r="B71" s="1096"/>
      <c r="C71" s="1100"/>
      <c r="D71" s="814"/>
      <c r="E71" s="814"/>
      <c r="F71" s="1172"/>
      <c r="G71" s="1172"/>
      <c r="H71" s="1172"/>
      <c r="I71" s="1172"/>
      <c r="J71" s="1172"/>
      <c r="K71" s="1172"/>
      <c r="L71" s="1172"/>
      <c r="M71" s="1172"/>
      <c r="N71" s="1172"/>
      <c r="O71" s="1172"/>
      <c r="P71" s="1172"/>
      <c r="Q71" s="1172"/>
      <c r="R71" s="1174"/>
      <c r="S71" s="1174"/>
      <c r="T71" s="1174"/>
      <c r="U71" s="1174"/>
      <c r="V71" s="1174" t="s">
        <v>65</v>
      </c>
      <c r="W71" s="1176"/>
      <c r="X71" s="1176"/>
      <c r="Y71" s="1176"/>
      <c r="Z71" s="913" t="s">
        <v>66</v>
      </c>
      <c r="AA71" s="1174" t="s">
        <v>484</v>
      </c>
      <c r="AB71" s="383" t="s">
        <v>485</v>
      </c>
      <c r="AC71" s="383" t="s">
        <v>486</v>
      </c>
      <c r="AD71" s="383" t="s">
        <v>173</v>
      </c>
      <c r="AE71" s="383">
        <v>5</v>
      </c>
      <c r="AF71" s="609">
        <v>0.4</v>
      </c>
      <c r="AG71" s="647">
        <v>0.3</v>
      </c>
      <c r="AH71" s="648">
        <v>0.3</v>
      </c>
    </row>
    <row r="72" spans="2:34" ht="30" customHeight="1">
      <c r="B72" s="1096"/>
      <c r="C72" s="1100"/>
      <c r="D72" s="814"/>
      <c r="E72" s="814"/>
      <c r="F72" s="1172"/>
      <c r="G72" s="1172"/>
      <c r="H72" s="1172"/>
      <c r="I72" s="1172"/>
      <c r="J72" s="1172"/>
      <c r="K72" s="1172"/>
      <c r="L72" s="1172"/>
      <c r="M72" s="1172"/>
      <c r="N72" s="1172"/>
      <c r="O72" s="1172"/>
      <c r="P72" s="1172"/>
      <c r="Q72" s="1172"/>
      <c r="R72" s="1174"/>
      <c r="S72" s="1174"/>
      <c r="T72" s="1174"/>
      <c r="U72" s="1174"/>
      <c r="V72" s="1168"/>
      <c r="W72" s="1176"/>
      <c r="X72" s="1176"/>
      <c r="Y72" s="1176"/>
      <c r="Z72" s="1177"/>
      <c r="AA72" s="814"/>
      <c r="AB72" s="383" t="s">
        <v>487</v>
      </c>
      <c r="AC72" s="383" t="s">
        <v>488</v>
      </c>
      <c r="AD72" s="383" t="s">
        <v>173</v>
      </c>
      <c r="AE72" s="383">
        <v>120</v>
      </c>
      <c r="AF72" s="609">
        <v>0.60000000000000009</v>
      </c>
      <c r="AG72" s="647">
        <v>0.2</v>
      </c>
      <c r="AH72" s="647">
        <v>0.2</v>
      </c>
    </row>
    <row r="73" spans="2:34" ht="45" customHeight="1">
      <c r="B73" s="1096"/>
      <c r="C73" s="1100"/>
      <c r="D73" s="814"/>
      <c r="E73" s="814"/>
      <c r="F73" s="1172"/>
      <c r="G73" s="1172"/>
      <c r="H73" s="1172"/>
      <c r="I73" s="1172"/>
      <c r="J73" s="1172"/>
      <c r="K73" s="1172"/>
      <c r="L73" s="1172"/>
      <c r="M73" s="1172"/>
      <c r="N73" s="1172"/>
      <c r="O73" s="1172"/>
      <c r="P73" s="1172"/>
      <c r="Q73" s="1172"/>
      <c r="R73" s="1174"/>
      <c r="S73" s="1174"/>
      <c r="T73" s="1174"/>
      <c r="U73" s="1174"/>
      <c r="V73" s="1168"/>
      <c r="W73" s="1176"/>
      <c r="X73" s="1176"/>
      <c r="Y73" s="1176"/>
      <c r="Z73" s="1177"/>
      <c r="AA73" s="814"/>
      <c r="AB73" s="383" t="s">
        <v>489</v>
      </c>
      <c r="AC73" s="383" t="s">
        <v>490</v>
      </c>
      <c r="AD73" s="383" t="s">
        <v>173</v>
      </c>
      <c r="AE73" s="383">
        <v>10</v>
      </c>
      <c r="AF73" s="609">
        <v>0.7</v>
      </c>
      <c r="AG73" s="647">
        <v>0.15</v>
      </c>
      <c r="AH73" s="647">
        <v>0.15</v>
      </c>
    </row>
    <row r="74" spans="2:34" ht="45" customHeight="1">
      <c r="B74" s="1096"/>
      <c r="C74" s="1100"/>
      <c r="D74" s="814"/>
      <c r="E74" s="814"/>
      <c r="F74" s="1172"/>
      <c r="G74" s="1172"/>
      <c r="H74" s="1172"/>
      <c r="I74" s="1172"/>
      <c r="J74" s="1172"/>
      <c r="K74" s="1172"/>
      <c r="L74" s="1172"/>
      <c r="M74" s="1172"/>
      <c r="N74" s="1172"/>
      <c r="O74" s="1172"/>
      <c r="P74" s="1172"/>
      <c r="Q74" s="1172"/>
      <c r="R74" s="1174"/>
      <c r="S74" s="1174"/>
      <c r="T74" s="1174"/>
      <c r="U74" s="1174"/>
      <c r="V74" s="1168"/>
      <c r="W74" s="1176" t="s">
        <v>491</v>
      </c>
      <c r="X74" s="1176" t="s">
        <v>167</v>
      </c>
      <c r="Y74" s="1176" t="s">
        <v>492</v>
      </c>
      <c r="Z74" s="913" t="s">
        <v>67</v>
      </c>
      <c r="AA74" s="1174" t="s">
        <v>493</v>
      </c>
      <c r="AB74" s="383" t="s">
        <v>494</v>
      </c>
      <c r="AC74" s="383" t="s">
        <v>494</v>
      </c>
      <c r="AD74" s="383" t="s">
        <v>173</v>
      </c>
      <c r="AE74" s="383">
        <v>2</v>
      </c>
      <c r="AF74" s="609">
        <v>0.78500000000000003</v>
      </c>
      <c r="AG74" s="647">
        <v>7.0000000000000007E-2</v>
      </c>
      <c r="AH74" s="648">
        <v>0.15</v>
      </c>
    </row>
    <row r="75" spans="2:34" ht="45" customHeight="1">
      <c r="B75" s="1096"/>
      <c r="C75" s="1100"/>
      <c r="D75" s="814"/>
      <c r="E75" s="814"/>
      <c r="F75" s="1172"/>
      <c r="G75" s="1172"/>
      <c r="H75" s="1172"/>
      <c r="I75" s="1172"/>
      <c r="J75" s="1172"/>
      <c r="K75" s="1172"/>
      <c r="L75" s="1172"/>
      <c r="M75" s="1172"/>
      <c r="N75" s="1172"/>
      <c r="O75" s="1172"/>
      <c r="P75" s="1172"/>
      <c r="Q75" s="1172"/>
      <c r="R75" s="1174"/>
      <c r="S75" s="1174"/>
      <c r="T75" s="1174"/>
      <c r="U75" s="1174"/>
      <c r="V75" s="1168"/>
      <c r="W75" s="1176"/>
      <c r="X75" s="1176"/>
      <c r="Y75" s="1176"/>
      <c r="Z75" s="913"/>
      <c r="AA75" s="1174"/>
      <c r="AB75" s="383" t="s">
        <v>495</v>
      </c>
      <c r="AC75" s="383" t="s">
        <v>495</v>
      </c>
      <c r="AD75" s="383" t="s">
        <v>173</v>
      </c>
      <c r="AE75" s="383">
        <v>10</v>
      </c>
      <c r="AF75" s="609">
        <v>0.96200000000000008</v>
      </c>
      <c r="AG75" s="647">
        <v>0.02</v>
      </c>
      <c r="AH75" s="648">
        <v>0.02</v>
      </c>
    </row>
    <row r="76" spans="2:34" ht="60" customHeight="1">
      <c r="B76" s="1096"/>
      <c r="C76" s="1100"/>
      <c r="D76" s="814"/>
      <c r="E76" s="1174" t="s">
        <v>68</v>
      </c>
      <c r="F76" s="1172"/>
      <c r="G76" s="1172"/>
      <c r="H76" s="1172"/>
      <c r="I76" s="1172"/>
      <c r="J76" s="1172"/>
      <c r="K76" s="1172"/>
      <c r="L76" s="1172"/>
      <c r="M76" s="1172"/>
      <c r="N76" s="1172"/>
      <c r="O76" s="1172"/>
      <c r="P76" s="1172"/>
      <c r="Q76" s="1172"/>
      <c r="R76" s="1174"/>
      <c r="S76" s="1174"/>
      <c r="T76" s="1174"/>
      <c r="U76" s="1174"/>
      <c r="V76" s="1180" t="s">
        <v>69</v>
      </c>
      <c r="W76" s="1176" t="s">
        <v>496</v>
      </c>
      <c r="X76" s="1178" t="s">
        <v>167</v>
      </c>
      <c r="Y76" s="1176" t="s">
        <v>497</v>
      </c>
      <c r="Z76" s="913" t="s">
        <v>70</v>
      </c>
      <c r="AA76" s="1174" t="s">
        <v>498</v>
      </c>
      <c r="AB76" s="383" t="s">
        <v>499</v>
      </c>
      <c r="AC76" s="383" t="s">
        <v>500</v>
      </c>
      <c r="AD76" s="383" t="s">
        <v>173</v>
      </c>
      <c r="AE76" s="574">
        <v>16863</v>
      </c>
      <c r="AF76" s="611">
        <v>0.92290814208622418</v>
      </c>
      <c r="AG76" s="647">
        <v>0.04</v>
      </c>
      <c r="AH76" s="648">
        <v>0.04</v>
      </c>
    </row>
    <row r="77" spans="2:34" ht="45" customHeight="1">
      <c r="B77" s="1096"/>
      <c r="C77" s="1100"/>
      <c r="D77" s="814"/>
      <c r="E77" s="814"/>
      <c r="F77" s="1172"/>
      <c r="G77" s="1172"/>
      <c r="H77" s="1172"/>
      <c r="I77" s="1172"/>
      <c r="J77" s="1172"/>
      <c r="K77" s="1172"/>
      <c r="L77" s="1172"/>
      <c r="M77" s="1172"/>
      <c r="N77" s="1172"/>
      <c r="O77" s="1172"/>
      <c r="P77" s="1172"/>
      <c r="Q77" s="1172"/>
      <c r="R77" s="1174"/>
      <c r="S77" s="1174"/>
      <c r="T77" s="1174"/>
      <c r="U77" s="1174"/>
      <c r="V77" s="1168"/>
      <c r="W77" s="1176"/>
      <c r="X77" s="1178"/>
      <c r="Y77" s="1176"/>
      <c r="Z77" s="1177"/>
      <c r="AA77" s="814"/>
      <c r="AB77" s="383" t="s">
        <v>501</v>
      </c>
      <c r="AC77" s="383" t="s">
        <v>502</v>
      </c>
      <c r="AD77" s="383" t="s">
        <v>173</v>
      </c>
      <c r="AE77" s="574">
        <v>1759</v>
      </c>
      <c r="AF77" s="611">
        <v>0.69357589539511089</v>
      </c>
      <c r="AG77" s="647">
        <v>0.15</v>
      </c>
      <c r="AH77" s="648">
        <v>0.16</v>
      </c>
    </row>
    <row r="78" spans="2:34" ht="45" customHeight="1">
      <c r="B78" s="1096"/>
      <c r="C78" s="1100"/>
      <c r="D78" s="814"/>
      <c r="E78" s="814"/>
      <c r="F78" s="1172"/>
      <c r="G78" s="1172"/>
      <c r="H78" s="1172"/>
      <c r="I78" s="1172"/>
      <c r="J78" s="1172"/>
      <c r="K78" s="1172"/>
      <c r="L78" s="1172"/>
      <c r="M78" s="1172"/>
      <c r="N78" s="1172"/>
      <c r="O78" s="1172"/>
      <c r="P78" s="1172"/>
      <c r="Q78" s="1172"/>
      <c r="R78" s="1174"/>
      <c r="S78" s="1174"/>
      <c r="T78" s="1174"/>
      <c r="U78" s="1174"/>
      <c r="V78" s="1168"/>
      <c r="W78" s="1176"/>
      <c r="X78" s="1178"/>
      <c r="Y78" s="1176"/>
      <c r="Z78" s="1177"/>
      <c r="AA78" s="814"/>
      <c r="AB78" s="383" t="s">
        <v>503</v>
      </c>
      <c r="AC78" s="383" t="s">
        <v>504</v>
      </c>
      <c r="AD78" s="383" t="s">
        <v>173</v>
      </c>
      <c r="AE78" s="574">
        <v>20105</v>
      </c>
      <c r="AF78" s="611">
        <v>0.58368565033573738</v>
      </c>
      <c r="AG78" s="647">
        <v>0.21</v>
      </c>
      <c r="AH78" s="647">
        <v>0.21</v>
      </c>
    </row>
    <row r="79" spans="2:34" ht="45" customHeight="1">
      <c r="B79" s="1096"/>
      <c r="C79" s="1100"/>
      <c r="D79" s="814"/>
      <c r="E79" s="814"/>
      <c r="F79" s="1172"/>
      <c r="G79" s="1172"/>
      <c r="H79" s="1172"/>
      <c r="I79" s="1172"/>
      <c r="J79" s="1172"/>
      <c r="K79" s="1172"/>
      <c r="L79" s="1172"/>
      <c r="M79" s="1172"/>
      <c r="N79" s="1172"/>
      <c r="O79" s="1172"/>
      <c r="P79" s="1172"/>
      <c r="Q79" s="1172"/>
      <c r="R79" s="1174"/>
      <c r="S79" s="1174"/>
      <c r="T79" s="1174"/>
      <c r="U79" s="1174"/>
      <c r="V79" s="1168"/>
      <c r="W79" s="1176"/>
      <c r="X79" s="1178"/>
      <c r="Y79" s="1176"/>
      <c r="Z79" s="1177"/>
      <c r="AA79" s="814"/>
      <c r="AB79" s="383" t="s">
        <v>505</v>
      </c>
      <c r="AC79" s="383" t="s">
        <v>506</v>
      </c>
      <c r="AD79" s="383" t="s">
        <v>173</v>
      </c>
      <c r="AE79" s="574">
        <v>29789</v>
      </c>
      <c r="AF79" s="611">
        <v>0.66031085299942927</v>
      </c>
      <c r="AG79" s="647">
        <v>0.17</v>
      </c>
      <c r="AH79" s="647">
        <v>0.17</v>
      </c>
    </row>
    <row r="80" spans="2:34" ht="45" customHeight="1">
      <c r="B80" s="1096"/>
      <c r="C80" s="1100"/>
      <c r="D80" s="814"/>
      <c r="E80" s="814"/>
      <c r="F80" s="1172"/>
      <c r="G80" s="1172"/>
      <c r="H80" s="1172"/>
      <c r="I80" s="1172"/>
      <c r="J80" s="1172"/>
      <c r="K80" s="1172"/>
      <c r="L80" s="1172"/>
      <c r="M80" s="1172"/>
      <c r="N80" s="1172"/>
      <c r="O80" s="1172"/>
      <c r="P80" s="1172"/>
      <c r="Q80" s="1172"/>
      <c r="R80" s="1174"/>
      <c r="S80" s="1174"/>
      <c r="T80" s="1174"/>
      <c r="U80" s="1174"/>
      <c r="V80" s="1168"/>
      <c r="W80" s="1176"/>
      <c r="X80" s="1178"/>
      <c r="Y80" s="1176"/>
      <c r="Z80" s="1177"/>
      <c r="AA80" s="814"/>
      <c r="AB80" s="383" t="s">
        <v>507</v>
      </c>
      <c r="AC80" s="383" t="s">
        <v>508</v>
      </c>
      <c r="AD80" s="383" t="s">
        <v>173</v>
      </c>
      <c r="AE80" s="574">
        <v>6592</v>
      </c>
      <c r="AF80" s="611">
        <v>0.73346480582524276</v>
      </c>
      <c r="AG80" s="653">
        <v>0.13500000000000001</v>
      </c>
      <c r="AH80" s="664">
        <v>0.13500000000000001</v>
      </c>
    </row>
    <row r="81" spans="2:34" ht="60" customHeight="1">
      <c r="B81" s="1096"/>
      <c r="C81" s="1100"/>
      <c r="D81" s="814"/>
      <c r="E81" s="814"/>
      <c r="F81" s="1172"/>
      <c r="G81" s="1172"/>
      <c r="H81" s="1172"/>
      <c r="I81" s="1172"/>
      <c r="J81" s="1172"/>
      <c r="K81" s="1172"/>
      <c r="L81" s="1172"/>
      <c r="M81" s="1172"/>
      <c r="N81" s="1172"/>
      <c r="O81" s="1172"/>
      <c r="P81" s="1172"/>
      <c r="Q81" s="1172"/>
      <c r="R81" s="1174"/>
      <c r="S81" s="1174"/>
      <c r="T81" s="1174"/>
      <c r="U81" s="1174"/>
      <c r="V81" s="1168"/>
      <c r="W81" s="1176"/>
      <c r="X81" s="1178"/>
      <c r="Y81" s="1176"/>
      <c r="Z81" s="1177"/>
      <c r="AA81" s="814"/>
      <c r="AB81" s="383" t="s">
        <v>509</v>
      </c>
      <c r="AC81" s="383" t="s">
        <v>510</v>
      </c>
      <c r="AD81" s="383" t="s">
        <v>173</v>
      </c>
      <c r="AE81" s="574">
        <v>155335</v>
      </c>
      <c r="AF81" s="611">
        <v>0.68948401841181961</v>
      </c>
      <c r="AG81" s="647">
        <v>0.15</v>
      </c>
      <c r="AH81" s="648">
        <v>0.16</v>
      </c>
    </row>
    <row r="82" spans="2:34" ht="120" customHeight="1">
      <c r="B82" s="1096"/>
      <c r="C82" s="1100"/>
      <c r="D82" s="814"/>
      <c r="E82" s="1174" t="s">
        <v>71</v>
      </c>
      <c r="F82" s="1172"/>
      <c r="G82" s="1172"/>
      <c r="H82" s="1172"/>
      <c r="I82" s="1172"/>
      <c r="J82" s="1172"/>
      <c r="K82" s="1172"/>
      <c r="L82" s="1172"/>
      <c r="M82" s="1172"/>
      <c r="N82" s="1172"/>
      <c r="O82" s="1172"/>
      <c r="P82" s="1172"/>
      <c r="Q82" s="1172"/>
      <c r="R82" s="1174"/>
      <c r="S82" s="1174"/>
      <c r="T82" s="1174"/>
      <c r="U82" s="1174"/>
      <c r="V82" s="1174" t="s">
        <v>72</v>
      </c>
      <c r="W82" s="1176" t="s">
        <v>511</v>
      </c>
      <c r="X82" s="1178" t="s">
        <v>167</v>
      </c>
      <c r="Y82" s="1176" t="s">
        <v>512</v>
      </c>
      <c r="Z82" s="1181" t="s">
        <v>73</v>
      </c>
      <c r="AA82" s="577" t="s">
        <v>513</v>
      </c>
      <c r="AB82" s="383" t="s">
        <v>514</v>
      </c>
      <c r="AC82" s="383" t="s">
        <v>515</v>
      </c>
      <c r="AD82" s="383" t="s">
        <v>173</v>
      </c>
      <c r="AE82" s="574">
        <v>9100</v>
      </c>
      <c r="AF82" s="611">
        <v>0.73032967032967022</v>
      </c>
      <c r="AG82" s="647">
        <v>0.17</v>
      </c>
      <c r="AH82" s="648">
        <v>0.1</v>
      </c>
    </row>
    <row r="83" spans="2:34" ht="180" customHeight="1">
      <c r="B83" s="1096"/>
      <c r="C83" s="1100"/>
      <c r="D83" s="814"/>
      <c r="E83" s="1174"/>
      <c r="F83" s="1172"/>
      <c r="G83" s="1172"/>
      <c r="H83" s="1172"/>
      <c r="I83" s="1172"/>
      <c r="J83" s="1172"/>
      <c r="K83" s="1172"/>
      <c r="L83" s="1172"/>
      <c r="M83" s="1172"/>
      <c r="N83" s="1172"/>
      <c r="O83" s="1172"/>
      <c r="P83" s="1172"/>
      <c r="Q83" s="1172"/>
      <c r="R83" s="1174"/>
      <c r="S83" s="1174"/>
      <c r="T83" s="1174"/>
      <c r="U83" s="1174"/>
      <c r="V83" s="1174"/>
      <c r="W83" s="1176"/>
      <c r="X83" s="1178"/>
      <c r="Y83" s="1176"/>
      <c r="Z83" s="1181"/>
      <c r="AA83" s="577" t="s">
        <v>516</v>
      </c>
      <c r="AB83" s="383" t="s">
        <v>517</v>
      </c>
      <c r="AC83" s="383" t="s">
        <v>518</v>
      </c>
      <c r="AD83" s="383" t="s">
        <v>173</v>
      </c>
      <c r="AE83" s="383">
        <v>50</v>
      </c>
      <c r="AF83" s="609">
        <v>0.9</v>
      </c>
      <c r="AG83" s="647">
        <v>0.05</v>
      </c>
      <c r="AH83" s="648">
        <v>0.05</v>
      </c>
    </row>
    <row r="84" spans="2:34" ht="90" customHeight="1">
      <c r="B84" s="1096"/>
      <c r="C84" s="1100"/>
      <c r="D84" s="814"/>
      <c r="E84" s="1174"/>
      <c r="F84" s="1172"/>
      <c r="G84" s="1172"/>
      <c r="H84" s="1172"/>
      <c r="I84" s="1172"/>
      <c r="J84" s="1172"/>
      <c r="K84" s="1172"/>
      <c r="L84" s="1172"/>
      <c r="M84" s="1172"/>
      <c r="N84" s="1172"/>
      <c r="O84" s="1172"/>
      <c r="P84" s="1172"/>
      <c r="Q84" s="1172"/>
      <c r="R84" s="1174"/>
      <c r="S84" s="1174"/>
      <c r="T84" s="1174"/>
      <c r="U84" s="1174"/>
      <c r="V84" s="1174"/>
      <c r="W84" s="1176"/>
      <c r="X84" s="1178"/>
      <c r="Y84" s="1176"/>
      <c r="Z84" s="1181"/>
      <c r="AA84" s="387" t="s">
        <v>519</v>
      </c>
      <c r="AB84" s="383" t="s">
        <v>520</v>
      </c>
      <c r="AC84" s="383" t="s">
        <v>521</v>
      </c>
      <c r="AD84" s="383" t="s">
        <v>173</v>
      </c>
      <c r="AE84" s="383">
        <v>6</v>
      </c>
      <c r="AF84" s="609">
        <v>0.41333333333333361</v>
      </c>
      <c r="AG84" s="647">
        <v>0.2</v>
      </c>
      <c r="AH84" s="648">
        <v>0.39</v>
      </c>
    </row>
    <row r="85" spans="2:34" ht="45.75" customHeight="1" thickBot="1">
      <c r="B85" s="1096"/>
      <c r="C85" s="1100"/>
      <c r="D85" s="814"/>
      <c r="E85" s="1174"/>
      <c r="F85" s="1172"/>
      <c r="G85" s="1172"/>
      <c r="H85" s="1172"/>
      <c r="I85" s="1172"/>
      <c r="J85" s="1172"/>
      <c r="K85" s="1172"/>
      <c r="L85" s="1172"/>
      <c r="M85" s="1172"/>
      <c r="N85" s="1172"/>
      <c r="O85" s="1172"/>
      <c r="P85" s="1172"/>
      <c r="Q85" s="1172"/>
      <c r="R85" s="1174"/>
      <c r="S85" s="1174"/>
      <c r="T85" s="1174"/>
      <c r="U85" s="1174"/>
      <c r="V85" s="1174"/>
      <c r="W85" s="1176"/>
      <c r="X85" s="1178"/>
      <c r="Y85" s="1176"/>
      <c r="Z85" s="1181" t="s">
        <v>74</v>
      </c>
      <c r="AA85" s="387" t="s">
        <v>522</v>
      </c>
      <c r="AB85" s="383" t="s">
        <v>523</v>
      </c>
      <c r="AC85" s="383" t="s">
        <v>524</v>
      </c>
      <c r="AD85" s="383" t="s">
        <v>173</v>
      </c>
      <c r="AE85" s="383">
        <v>20</v>
      </c>
      <c r="AF85" s="609">
        <v>0.75</v>
      </c>
      <c r="AG85" s="653">
        <v>0.125</v>
      </c>
      <c r="AH85" s="653">
        <v>0.125</v>
      </c>
    </row>
    <row r="86" spans="2:34" ht="75.75" customHeight="1">
      <c r="B86" s="1096"/>
      <c r="C86" s="535"/>
      <c r="D86" s="536"/>
      <c r="E86" s="387"/>
      <c r="F86" s="578"/>
      <c r="G86" s="578"/>
      <c r="H86" s="578"/>
      <c r="I86" s="578"/>
      <c r="J86" s="578"/>
      <c r="K86" s="578"/>
      <c r="L86" s="578"/>
      <c r="M86" s="578"/>
      <c r="N86" s="578"/>
      <c r="O86" s="578"/>
      <c r="P86" s="578"/>
      <c r="Q86" s="578"/>
      <c r="R86" s="387"/>
      <c r="S86" s="387"/>
      <c r="T86" s="387"/>
      <c r="U86" s="387"/>
      <c r="V86" s="387"/>
      <c r="W86" s="383"/>
      <c r="X86" s="579"/>
      <c r="Y86" s="383"/>
      <c r="Z86" s="1181"/>
      <c r="AA86" s="387"/>
      <c r="AB86" s="383" t="s">
        <v>526</v>
      </c>
      <c r="AC86" s="383" t="s">
        <v>527</v>
      </c>
      <c r="AD86" s="383" t="s">
        <v>173</v>
      </c>
      <c r="AE86" s="383">
        <v>10</v>
      </c>
      <c r="AF86" s="609">
        <v>1</v>
      </c>
      <c r="AG86" s="641" t="s">
        <v>737</v>
      </c>
      <c r="AH86" s="642" t="s">
        <v>737</v>
      </c>
    </row>
    <row r="87" spans="2:34" ht="75.75" customHeight="1" thickBot="1">
      <c r="B87" s="1096"/>
      <c r="C87" s="612"/>
      <c r="D87" s="613"/>
      <c r="E87" s="614"/>
      <c r="F87" s="615"/>
      <c r="G87" s="615"/>
      <c r="H87" s="615"/>
      <c r="I87" s="615"/>
      <c r="J87" s="615"/>
      <c r="K87" s="615"/>
      <c r="L87" s="615"/>
      <c r="M87" s="615"/>
      <c r="N87" s="615"/>
      <c r="O87" s="615"/>
      <c r="P87" s="615"/>
      <c r="Q87" s="615"/>
      <c r="R87" s="614"/>
      <c r="S87" s="614"/>
      <c r="T87" s="614"/>
      <c r="U87" s="614"/>
      <c r="V87" s="614"/>
      <c r="W87" s="388"/>
      <c r="X87" s="616"/>
      <c r="Y87" s="388"/>
      <c r="Z87" s="1182"/>
      <c r="AA87" s="614"/>
      <c r="AB87" s="388" t="s">
        <v>528</v>
      </c>
      <c r="AC87" s="388" t="s">
        <v>529</v>
      </c>
      <c r="AD87" s="388" t="s">
        <v>196</v>
      </c>
      <c r="AE87" s="388">
        <v>1</v>
      </c>
      <c r="AF87" s="617">
        <v>0.8</v>
      </c>
      <c r="AG87" s="654">
        <v>0.1</v>
      </c>
      <c r="AH87" s="655">
        <v>0.1</v>
      </c>
    </row>
    <row r="88" spans="2:34" ht="45" customHeight="1" thickBot="1">
      <c r="B88" s="1096"/>
      <c r="C88" s="847" t="s">
        <v>75</v>
      </c>
      <c r="D88" s="850" t="s">
        <v>530</v>
      </c>
      <c r="E88" s="850" t="s">
        <v>76</v>
      </c>
      <c r="F88" s="1169"/>
      <c r="G88" s="1169"/>
      <c r="H88" s="1169"/>
      <c r="I88" s="1169"/>
      <c r="J88" s="1169"/>
      <c r="K88" s="1169"/>
      <c r="L88" s="1169"/>
      <c r="M88" s="1169"/>
      <c r="N88" s="1169"/>
      <c r="O88" s="1169" t="s">
        <v>160</v>
      </c>
      <c r="P88" s="1169"/>
      <c r="Q88" s="1169"/>
      <c r="R88" s="538" t="s">
        <v>531</v>
      </c>
      <c r="S88" s="538" t="s">
        <v>532</v>
      </c>
      <c r="T88" s="538" t="s">
        <v>533</v>
      </c>
      <c r="U88" s="850" t="s">
        <v>534</v>
      </c>
      <c r="V88" s="850" t="s">
        <v>77</v>
      </c>
      <c r="W88" s="850" t="s">
        <v>535</v>
      </c>
      <c r="X88" s="850" t="s">
        <v>167</v>
      </c>
      <c r="Y88" s="850" t="s">
        <v>536</v>
      </c>
      <c r="Z88" s="850" t="s">
        <v>78</v>
      </c>
      <c r="AA88" s="850" t="s">
        <v>537</v>
      </c>
      <c r="AB88" s="538" t="s">
        <v>538</v>
      </c>
      <c r="AC88" s="404" t="s">
        <v>539</v>
      </c>
      <c r="AD88" s="404" t="s">
        <v>173</v>
      </c>
      <c r="AE88" s="405">
        <v>1</v>
      </c>
      <c r="AF88" s="618">
        <v>1</v>
      </c>
      <c r="AG88" s="643" t="s">
        <v>737</v>
      </c>
      <c r="AH88" s="644" t="s">
        <v>737</v>
      </c>
    </row>
    <row r="89" spans="2:34" ht="69.75" customHeight="1">
      <c r="B89" s="1096"/>
      <c r="C89" s="848"/>
      <c r="D89" s="810"/>
      <c r="E89" s="814"/>
      <c r="F89" s="814"/>
      <c r="G89" s="814"/>
      <c r="H89" s="814"/>
      <c r="I89" s="814"/>
      <c r="J89" s="814"/>
      <c r="K89" s="814"/>
      <c r="L89" s="814"/>
      <c r="M89" s="814"/>
      <c r="N89" s="814"/>
      <c r="O89" s="814"/>
      <c r="P89" s="814"/>
      <c r="Q89" s="814"/>
      <c r="R89" s="458" t="s">
        <v>541</v>
      </c>
      <c r="S89" s="458" t="s">
        <v>542</v>
      </c>
      <c r="T89" s="458" t="s">
        <v>543</v>
      </c>
      <c r="U89" s="1168"/>
      <c r="V89" s="1168"/>
      <c r="W89" s="1168"/>
      <c r="X89" s="1168"/>
      <c r="Y89" s="1168"/>
      <c r="Z89" s="810"/>
      <c r="AA89" s="814"/>
      <c r="AB89" s="625" t="s">
        <v>544</v>
      </c>
      <c r="AC89" s="625" t="s">
        <v>545</v>
      </c>
      <c r="AD89" s="624" t="s">
        <v>173</v>
      </c>
      <c r="AE89" s="625">
        <v>1</v>
      </c>
      <c r="AF89" s="626">
        <v>1</v>
      </c>
      <c r="AG89" s="643" t="s">
        <v>737</v>
      </c>
      <c r="AH89" s="644" t="s">
        <v>737</v>
      </c>
    </row>
    <row r="90" spans="2:34" ht="120.75" thickBot="1">
      <c r="B90" s="1096"/>
      <c r="C90" s="848"/>
      <c r="D90" s="810"/>
      <c r="E90" s="810" t="s">
        <v>79</v>
      </c>
      <c r="F90" s="769"/>
      <c r="G90" s="769"/>
      <c r="H90" s="769"/>
      <c r="I90" s="769"/>
      <c r="J90" s="769"/>
      <c r="K90" s="769"/>
      <c r="L90" s="769"/>
      <c r="M90" s="769"/>
      <c r="N90" s="769"/>
      <c r="O90" s="769" t="s">
        <v>160</v>
      </c>
      <c r="P90" s="769"/>
      <c r="Q90" s="769"/>
      <c r="R90" s="760" t="s">
        <v>550</v>
      </c>
      <c r="S90" s="760" t="s">
        <v>551</v>
      </c>
      <c r="T90" s="760" t="s">
        <v>552</v>
      </c>
      <c r="U90" s="760" t="s">
        <v>553</v>
      </c>
      <c r="V90" s="810" t="s">
        <v>80</v>
      </c>
      <c r="W90" s="810" t="s">
        <v>535</v>
      </c>
      <c r="X90" s="810" t="s">
        <v>167</v>
      </c>
      <c r="Y90" s="810" t="s">
        <v>536</v>
      </c>
      <c r="Z90" s="810" t="s">
        <v>81</v>
      </c>
      <c r="AA90" s="488" t="s">
        <v>554</v>
      </c>
      <c r="AB90" s="488" t="s">
        <v>555</v>
      </c>
      <c r="AC90" s="580" t="s">
        <v>556</v>
      </c>
      <c r="AD90" s="488" t="s">
        <v>196</v>
      </c>
      <c r="AE90" s="581">
        <v>1</v>
      </c>
      <c r="AF90" s="619">
        <v>0.89129999999999998</v>
      </c>
      <c r="AG90" s="665">
        <v>0.06</v>
      </c>
      <c r="AH90" s="666">
        <v>0.05</v>
      </c>
    </row>
    <row r="91" spans="2:34" ht="135" customHeight="1">
      <c r="B91" s="1096"/>
      <c r="C91" s="848"/>
      <c r="D91" s="810"/>
      <c r="E91" s="810"/>
      <c r="F91" s="769"/>
      <c r="G91" s="769"/>
      <c r="H91" s="769"/>
      <c r="I91" s="769"/>
      <c r="J91" s="769"/>
      <c r="K91" s="769"/>
      <c r="L91" s="769"/>
      <c r="M91" s="769"/>
      <c r="N91" s="769"/>
      <c r="O91" s="769"/>
      <c r="P91" s="769"/>
      <c r="Q91" s="769"/>
      <c r="R91" s="760"/>
      <c r="S91" s="760"/>
      <c r="T91" s="760"/>
      <c r="U91" s="760"/>
      <c r="V91" s="810"/>
      <c r="W91" s="1168"/>
      <c r="X91" s="1168"/>
      <c r="Y91" s="1168"/>
      <c r="Z91" s="810"/>
      <c r="AA91" s="488" t="s">
        <v>558</v>
      </c>
      <c r="AB91" s="488" t="s">
        <v>559</v>
      </c>
      <c r="AC91" s="580" t="s">
        <v>560</v>
      </c>
      <c r="AD91" s="488" t="s">
        <v>196</v>
      </c>
      <c r="AE91" s="581">
        <v>1</v>
      </c>
      <c r="AF91" s="619">
        <v>1</v>
      </c>
      <c r="AG91" s="643" t="s">
        <v>737</v>
      </c>
      <c r="AH91" s="644" t="s">
        <v>737</v>
      </c>
    </row>
    <row r="92" spans="2:34" ht="240.75" thickBot="1">
      <c r="B92" s="1096"/>
      <c r="C92" s="848"/>
      <c r="D92" s="810"/>
      <c r="E92" s="810"/>
      <c r="F92" s="769"/>
      <c r="G92" s="769"/>
      <c r="H92" s="769"/>
      <c r="I92" s="769"/>
      <c r="J92" s="769"/>
      <c r="K92" s="769"/>
      <c r="L92" s="769"/>
      <c r="M92" s="769"/>
      <c r="N92" s="769"/>
      <c r="O92" s="769"/>
      <c r="P92" s="769"/>
      <c r="Q92" s="769"/>
      <c r="R92" s="760"/>
      <c r="S92" s="760"/>
      <c r="T92" s="760"/>
      <c r="U92" s="760"/>
      <c r="V92" s="810"/>
      <c r="W92" s="1168"/>
      <c r="X92" s="1168"/>
      <c r="Y92" s="1168"/>
      <c r="Z92" s="810"/>
      <c r="AA92" s="488" t="s">
        <v>561</v>
      </c>
      <c r="AB92" s="488" t="s">
        <v>562</v>
      </c>
      <c r="AC92" s="580" t="s">
        <v>563</v>
      </c>
      <c r="AD92" s="488" t="s">
        <v>196</v>
      </c>
      <c r="AE92" s="581">
        <v>1</v>
      </c>
      <c r="AF92" s="619">
        <v>0.6573</v>
      </c>
      <c r="AG92" s="665">
        <v>0.12</v>
      </c>
      <c r="AH92" s="666">
        <v>0.22</v>
      </c>
    </row>
    <row r="93" spans="2:34" ht="45" customHeight="1">
      <c r="B93" s="1096"/>
      <c r="C93" s="848"/>
      <c r="D93" s="810"/>
      <c r="E93" s="814"/>
      <c r="F93" s="769"/>
      <c r="G93" s="769"/>
      <c r="H93" s="769"/>
      <c r="I93" s="769"/>
      <c r="J93" s="769"/>
      <c r="K93" s="769"/>
      <c r="L93" s="769"/>
      <c r="M93" s="769"/>
      <c r="N93" s="769"/>
      <c r="O93" s="769"/>
      <c r="P93" s="769"/>
      <c r="Q93" s="769"/>
      <c r="R93" s="760" t="s">
        <v>564</v>
      </c>
      <c r="S93" s="760" t="s">
        <v>565</v>
      </c>
      <c r="T93" s="760" t="s">
        <v>566</v>
      </c>
      <c r="U93" s="760"/>
      <c r="V93" s="1168"/>
      <c r="W93" s="1168"/>
      <c r="X93" s="1168"/>
      <c r="Y93" s="1168"/>
      <c r="Z93" s="810" t="s">
        <v>82</v>
      </c>
      <c r="AA93" s="488" t="s">
        <v>567</v>
      </c>
      <c r="AB93" s="580" t="s">
        <v>568</v>
      </c>
      <c r="AC93" s="580" t="s">
        <v>569</v>
      </c>
      <c r="AD93" s="488" t="s">
        <v>173</v>
      </c>
      <c r="AE93" s="488">
        <v>15000</v>
      </c>
      <c r="AF93" s="620">
        <v>1</v>
      </c>
      <c r="AG93" s="643" t="s">
        <v>737</v>
      </c>
      <c r="AH93" s="644" t="s">
        <v>737</v>
      </c>
    </row>
    <row r="94" spans="2:34" ht="45" customHeight="1">
      <c r="B94" s="1096"/>
      <c r="C94" s="848"/>
      <c r="D94" s="810"/>
      <c r="E94" s="814"/>
      <c r="F94" s="769"/>
      <c r="G94" s="769"/>
      <c r="H94" s="769"/>
      <c r="I94" s="769"/>
      <c r="J94" s="769"/>
      <c r="K94" s="769"/>
      <c r="L94" s="769"/>
      <c r="M94" s="769"/>
      <c r="N94" s="769"/>
      <c r="O94" s="769"/>
      <c r="P94" s="769"/>
      <c r="Q94" s="769"/>
      <c r="R94" s="760"/>
      <c r="S94" s="760"/>
      <c r="T94" s="760"/>
      <c r="U94" s="760"/>
      <c r="V94" s="1168"/>
      <c r="W94" s="1168"/>
      <c r="X94" s="1168"/>
      <c r="Y94" s="1168"/>
      <c r="Z94" s="810"/>
      <c r="AA94" s="760" t="s">
        <v>571</v>
      </c>
      <c r="AB94" s="580" t="s">
        <v>572</v>
      </c>
      <c r="AC94" s="580" t="s">
        <v>573</v>
      </c>
      <c r="AD94" s="580" t="s">
        <v>173</v>
      </c>
      <c r="AE94" s="580">
        <v>15</v>
      </c>
      <c r="AF94" s="621">
        <v>0.93333333333333335</v>
      </c>
      <c r="AG94" s="672">
        <v>3.5000000000000003E-2</v>
      </c>
      <c r="AH94" s="672">
        <v>3.5000000000000003E-2</v>
      </c>
    </row>
    <row r="95" spans="2:34" ht="60" customHeight="1" thickBot="1">
      <c r="B95" s="1096"/>
      <c r="C95" s="848"/>
      <c r="D95" s="810"/>
      <c r="E95" s="814"/>
      <c r="F95" s="769"/>
      <c r="G95" s="769"/>
      <c r="H95" s="769"/>
      <c r="I95" s="769"/>
      <c r="J95" s="769"/>
      <c r="K95" s="769"/>
      <c r="L95" s="769"/>
      <c r="M95" s="769"/>
      <c r="N95" s="769"/>
      <c r="O95" s="769"/>
      <c r="P95" s="769"/>
      <c r="Q95" s="769"/>
      <c r="R95" s="488"/>
      <c r="S95" s="488"/>
      <c r="T95" s="488"/>
      <c r="U95" s="760"/>
      <c r="V95" s="1168"/>
      <c r="W95" s="1168"/>
      <c r="X95" s="1168"/>
      <c r="Y95" s="1168"/>
      <c r="Z95" s="810"/>
      <c r="AA95" s="760"/>
      <c r="AB95" s="580" t="s">
        <v>574</v>
      </c>
      <c r="AC95" s="580" t="s">
        <v>575</v>
      </c>
      <c r="AD95" s="580" t="s">
        <v>173</v>
      </c>
      <c r="AE95" s="580">
        <v>110</v>
      </c>
      <c r="AF95" s="621">
        <v>0.83636363636363642</v>
      </c>
      <c r="AG95" s="665">
        <v>0.03</v>
      </c>
      <c r="AH95" s="666">
        <v>0.03</v>
      </c>
    </row>
    <row r="96" spans="2:34" ht="120">
      <c r="B96" s="1096"/>
      <c r="C96" s="848"/>
      <c r="D96" s="810"/>
      <c r="E96" s="814"/>
      <c r="F96" s="769"/>
      <c r="G96" s="769"/>
      <c r="H96" s="769"/>
      <c r="I96" s="769"/>
      <c r="J96" s="769"/>
      <c r="K96" s="769"/>
      <c r="L96" s="769"/>
      <c r="M96" s="769"/>
      <c r="N96" s="769"/>
      <c r="O96" s="769"/>
      <c r="P96" s="769"/>
      <c r="Q96" s="769"/>
      <c r="R96" s="488" t="s">
        <v>576</v>
      </c>
      <c r="S96" s="488" t="s">
        <v>577</v>
      </c>
      <c r="T96" s="488" t="s">
        <v>578</v>
      </c>
      <c r="U96" s="760"/>
      <c r="V96" s="1168"/>
      <c r="W96" s="1168"/>
      <c r="X96" s="1168"/>
      <c r="Y96" s="1168"/>
      <c r="Z96" s="458" t="s">
        <v>83</v>
      </c>
      <c r="AA96" s="458" t="s">
        <v>579</v>
      </c>
      <c r="AB96" s="488" t="s">
        <v>580</v>
      </c>
      <c r="AC96" s="488" t="s">
        <v>581</v>
      </c>
      <c r="AD96" s="488" t="s">
        <v>196</v>
      </c>
      <c r="AE96" s="488">
        <v>100</v>
      </c>
      <c r="AF96" s="620">
        <v>1</v>
      </c>
      <c r="AG96" s="643" t="s">
        <v>737</v>
      </c>
      <c r="AH96" s="644" t="s">
        <v>737</v>
      </c>
    </row>
    <row r="97" spans="2:34" ht="105" customHeight="1">
      <c r="B97" s="1096"/>
      <c r="C97" s="848"/>
      <c r="D97" s="810"/>
      <c r="E97" s="814"/>
      <c r="F97" s="769"/>
      <c r="G97" s="769"/>
      <c r="H97" s="769"/>
      <c r="I97" s="769"/>
      <c r="J97" s="769"/>
      <c r="K97" s="769"/>
      <c r="L97" s="769"/>
      <c r="M97" s="769"/>
      <c r="N97" s="769"/>
      <c r="O97" s="769"/>
      <c r="P97" s="769"/>
      <c r="Q97" s="769"/>
      <c r="R97" s="488" t="s">
        <v>582</v>
      </c>
      <c r="S97" s="488" t="s">
        <v>583</v>
      </c>
      <c r="T97" s="488" t="s">
        <v>584</v>
      </c>
      <c r="U97" s="488" t="s">
        <v>585</v>
      </c>
      <c r="V97" s="458" t="s">
        <v>84</v>
      </c>
      <c r="W97" s="458" t="s">
        <v>586</v>
      </c>
      <c r="X97" s="458" t="s">
        <v>167</v>
      </c>
      <c r="Y97" s="458" t="s">
        <v>587</v>
      </c>
      <c r="Z97" s="458" t="s">
        <v>85</v>
      </c>
      <c r="AA97" s="488" t="s">
        <v>588</v>
      </c>
      <c r="AB97" s="488" t="s">
        <v>589</v>
      </c>
      <c r="AC97" s="488" t="s">
        <v>590</v>
      </c>
      <c r="AD97" s="488" t="s">
        <v>173</v>
      </c>
      <c r="AE97" s="582">
        <v>12170</v>
      </c>
      <c r="AF97" s="620">
        <v>0.82128184059161913</v>
      </c>
      <c r="AG97" s="665">
        <v>0.09</v>
      </c>
      <c r="AH97" s="666">
        <v>0.09</v>
      </c>
    </row>
    <row r="98" spans="2:34" ht="60" customHeight="1">
      <c r="B98" s="1096"/>
      <c r="C98" s="848"/>
      <c r="D98" s="810"/>
      <c r="E98" s="810" t="s">
        <v>86</v>
      </c>
      <c r="F98" s="769"/>
      <c r="G98" s="769"/>
      <c r="H98" s="769"/>
      <c r="I98" s="769"/>
      <c r="J98" s="769"/>
      <c r="K98" s="769"/>
      <c r="L98" s="769"/>
      <c r="M98" s="769"/>
      <c r="N98" s="769"/>
      <c r="O98" s="769" t="s">
        <v>160</v>
      </c>
      <c r="P98" s="769"/>
      <c r="Q98" s="769"/>
      <c r="R98" s="760" t="s">
        <v>592</v>
      </c>
      <c r="S98" s="1167" t="s">
        <v>593</v>
      </c>
      <c r="T98" s="1167" t="s">
        <v>594</v>
      </c>
      <c r="U98" s="1167" t="s">
        <v>595</v>
      </c>
      <c r="V98" s="760" t="s">
        <v>87</v>
      </c>
      <c r="W98" s="760" t="s">
        <v>596</v>
      </c>
      <c r="X98" s="760" t="s">
        <v>167</v>
      </c>
      <c r="Y98" s="760" t="s">
        <v>597</v>
      </c>
      <c r="Z98" s="488" t="s">
        <v>88</v>
      </c>
      <c r="AA98" s="488" t="s">
        <v>598</v>
      </c>
      <c r="AB98" s="488" t="s">
        <v>599</v>
      </c>
      <c r="AC98" s="580" t="s">
        <v>600</v>
      </c>
      <c r="AD98" s="580" t="s">
        <v>173</v>
      </c>
      <c r="AE98" s="580">
        <v>110</v>
      </c>
      <c r="AF98" s="621">
        <v>0.40899999999999997</v>
      </c>
      <c r="AG98" s="665">
        <v>0.3</v>
      </c>
      <c r="AH98" s="666">
        <v>0.28999999999999998</v>
      </c>
    </row>
    <row r="99" spans="2:34" ht="135" customHeight="1">
      <c r="B99" s="1096"/>
      <c r="C99" s="848"/>
      <c r="D99" s="810"/>
      <c r="E99" s="814"/>
      <c r="F99" s="814"/>
      <c r="G99" s="814"/>
      <c r="H99" s="814"/>
      <c r="I99" s="814"/>
      <c r="J99" s="814"/>
      <c r="K99" s="814"/>
      <c r="L99" s="814"/>
      <c r="M99" s="814"/>
      <c r="N99" s="814"/>
      <c r="O99" s="814"/>
      <c r="P99" s="814"/>
      <c r="Q99" s="814"/>
      <c r="R99" s="1166"/>
      <c r="S99" s="1166"/>
      <c r="T99" s="1166"/>
      <c r="U99" s="1166"/>
      <c r="V99" s="1168"/>
      <c r="W99" s="1168"/>
      <c r="X99" s="1168"/>
      <c r="Y99" s="1168"/>
      <c r="Z99" s="1170" t="s">
        <v>89</v>
      </c>
      <c r="AA99" s="488" t="s">
        <v>601</v>
      </c>
      <c r="AB99" s="488" t="s">
        <v>682</v>
      </c>
      <c r="AC99" s="580" t="s">
        <v>683</v>
      </c>
      <c r="AD99" s="583" t="s">
        <v>196</v>
      </c>
      <c r="AE99" s="584">
        <v>1</v>
      </c>
      <c r="AF99" s="622">
        <v>0.35</v>
      </c>
      <c r="AG99" s="665">
        <v>0.1</v>
      </c>
      <c r="AH99" s="665">
        <v>0.1</v>
      </c>
    </row>
    <row r="100" spans="2:34" ht="165" customHeight="1">
      <c r="B100" s="1096"/>
      <c r="C100" s="848"/>
      <c r="D100" s="810"/>
      <c r="E100" s="814"/>
      <c r="F100" s="814"/>
      <c r="G100" s="814"/>
      <c r="H100" s="814"/>
      <c r="I100" s="814"/>
      <c r="J100" s="814"/>
      <c r="K100" s="814"/>
      <c r="L100" s="814"/>
      <c r="M100" s="814"/>
      <c r="N100" s="814"/>
      <c r="O100" s="814"/>
      <c r="P100" s="814"/>
      <c r="Q100" s="814"/>
      <c r="R100" s="1166"/>
      <c r="S100" s="1166"/>
      <c r="T100" s="1166"/>
      <c r="U100" s="1166"/>
      <c r="V100" s="1168"/>
      <c r="W100" s="1168"/>
      <c r="X100" s="1168"/>
      <c r="Y100" s="1168"/>
      <c r="Z100" s="1170"/>
      <c r="AA100" s="488" t="s">
        <v>601</v>
      </c>
      <c r="AB100" s="488" t="s">
        <v>684</v>
      </c>
      <c r="AC100" s="580" t="s">
        <v>685</v>
      </c>
      <c r="AD100" s="583" t="s">
        <v>196</v>
      </c>
      <c r="AE100" s="584">
        <v>2</v>
      </c>
      <c r="AF100" s="622">
        <v>0.56499999999999995</v>
      </c>
      <c r="AG100" s="665">
        <v>0.1</v>
      </c>
      <c r="AH100" s="665">
        <v>0.1</v>
      </c>
    </row>
    <row r="101" spans="2:34" ht="150" customHeight="1">
      <c r="B101" s="1096"/>
      <c r="C101" s="848"/>
      <c r="D101" s="810"/>
      <c r="E101" s="814"/>
      <c r="F101" s="814"/>
      <c r="G101" s="814"/>
      <c r="H101" s="814"/>
      <c r="I101" s="814"/>
      <c r="J101" s="814"/>
      <c r="K101" s="814"/>
      <c r="L101" s="814"/>
      <c r="M101" s="814"/>
      <c r="N101" s="814"/>
      <c r="O101" s="814"/>
      <c r="P101" s="814"/>
      <c r="Q101" s="814"/>
      <c r="R101" s="1166"/>
      <c r="S101" s="1166"/>
      <c r="T101" s="1166"/>
      <c r="U101" s="1166"/>
      <c r="V101" s="1168"/>
      <c r="W101" s="1168"/>
      <c r="X101" s="1168"/>
      <c r="Y101" s="1168"/>
      <c r="Z101" s="583" t="s">
        <v>90</v>
      </c>
      <c r="AA101" s="488" t="s">
        <v>605</v>
      </c>
      <c r="AB101" s="488" t="s">
        <v>606</v>
      </c>
      <c r="AC101" s="580" t="s">
        <v>607</v>
      </c>
      <c r="AD101" s="583" t="s">
        <v>173</v>
      </c>
      <c r="AE101" s="583">
        <v>100</v>
      </c>
      <c r="AF101" s="622">
        <v>0.51844000000000001</v>
      </c>
      <c r="AG101" s="665">
        <v>0.1</v>
      </c>
      <c r="AH101" s="665">
        <v>0.1</v>
      </c>
    </row>
    <row r="102" spans="2:34" ht="150" customHeight="1">
      <c r="B102" s="1096"/>
      <c r="C102" s="848"/>
      <c r="D102" s="810"/>
      <c r="E102" s="814"/>
      <c r="F102" s="814"/>
      <c r="G102" s="814"/>
      <c r="H102" s="814"/>
      <c r="I102" s="814"/>
      <c r="J102" s="814"/>
      <c r="K102" s="814"/>
      <c r="L102" s="814"/>
      <c r="M102" s="814"/>
      <c r="N102" s="814"/>
      <c r="O102" s="814"/>
      <c r="P102" s="814"/>
      <c r="Q102" s="814"/>
      <c r="R102" s="1166"/>
      <c r="S102" s="1166"/>
      <c r="T102" s="1166"/>
      <c r="U102" s="1166"/>
      <c r="V102" s="1168"/>
      <c r="W102" s="1168"/>
      <c r="X102" s="1168"/>
      <c r="Y102" s="1168"/>
      <c r="Z102" s="583" t="s">
        <v>608</v>
      </c>
      <c r="AA102" s="488" t="s">
        <v>605</v>
      </c>
      <c r="AB102" s="488" t="s">
        <v>609</v>
      </c>
      <c r="AC102" s="580" t="s">
        <v>610</v>
      </c>
      <c r="AD102" s="583" t="s">
        <v>196</v>
      </c>
      <c r="AE102" s="583">
        <v>100</v>
      </c>
      <c r="AF102" s="622">
        <v>0.59</v>
      </c>
      <c r="AG102" s="665">
        <v>0.1</v>
      </c>
      <c r="AH102" s="665">
        <v>0.1</v>
      </c>
    </row>
    <row r="103" spans="2:34" ht="165" customHeight="1">
      <c r="B103" s="1096"/>
      <c r="C103" s="848"/>
      <c r="D103" s="810"/>
      <c r="E103" s="814"/>
      <c r="F103" s="814"/>
      <c r="G103" s="814"/>
      <c r="H103" s="814"/>
      <c r="I103" s="814"/>
      <c r="J103" s="814"/>
      <c r="K103" s="814"/>
      <c r="L103" s="814"/>
      <c r="M103" s="814"/>
      <c r="N103" s="814"/>
      <c r="O103" s="814"/>
      <c r="P103" s="814"/>
      <c r="Q103" s="814"/>
      <c r="R103" s="1166"/>
      <c r="S103" s="1166"/>
      <c r="T103" s="1166"/>
      <c r="U103" s="1166"/>
      <c r="V103" s="1168"/>
      <c r="W103" s="1168"/>
      <c r="X103" s="1168"/>
      <c r="Y103" s="1168"/>
      <c r="Z103" s="1170" t="s">
        <v>91</v>
      </c>
      <c r="AA103" s="488" t="s">
        <v>611</v>
      </c>
      <c r="AB103" s="488" t="s">
        <v>612</v>
      </c>
      <c r="AC103" s="580" t="s">
        <v>686</v>
      </c>
      <c r="AD103" s="583" t="s">
        <v>196</v>
      </c>
      <c r="AE103" s="583">
        <v>100</v>
      </c>
      <c r="AF103" s="622">
        <v>0.46329999999999999</v>
      </c>
      <c r="AG103" s="665">
        <v>0.1</v>
      </c>
      <c r="AH103" s="665">
        <v>0.1</v>
      </c>
    </row>
    <row r="104" spans="2:34" ht="122.25" customHeight="1">
      <c r="B104" s="1096"/>
      <c r="C104" s="848"/>
      <c r="D104" s="810"/>
      <c r="E104" s="814"/>
      <c r="F104" s="814"/>
      <c r="G104" s="814"/>
      <c r="H104" s="814"/>
      <c r="I104" s="814"/>
      <c r="J104" s="814"/>
      <c r="K104" s="814"/>
      <c r="L104" s="814"/>
      <c r="M104" s="814"/>
      <c r="N104" s="814"/>
      <c r="O104" s="814"/>
      <c r="P104" s="814"/>
      <c r="Q104" s="814"/>
      <c r="R104" s="1166"/>
      <c r="S104" s="1166"/>
      <c r="T104" s="1166"/>
      <c r="U104" s="1166"/>
      <c r="V104" s="1168"/>
      <c r="W104" s="1168"/>
      <c r="X104" s="1168"/>
      <c r="Y104" s="1168"/>
      <c r="Z104" s="1170"/>
      <c r="AA104" s="488" t="s">
        <v>611</v>
      </c>
      <c r="AB104" s="488" t="s">
        <v>614</v>
      </c>
      <c r="AC104" s="580" t="s">
        <v>687</v>
      </c>
      <c r="AD104" s="583" t="s">
        <v>196</v>
      </c>
      <c r="AE104" s="583">
        <v>100</v>
      </c>
      <c r="AF104" s="622">
        <v>0.62919999999999998</v>
      </c>
      <c r="AG104" s="665">
        <v>0.1</v>
      </c>
      <c r="AH104" s="665">
        <v>0.1</v>
      </c>
    </row>
    <row r="105" spans="2:34" ht="75" customHeight="1">
      <c r="B105" s="1096"/>
      <c r="C105" s="848"/>
      <c r="D105" s="810"/>
      <c r="E105" s="814"/>
      <c r="F105" s="814"/>
      <c r="G105" s="814"/>
      <c r="H105" s="814"/>
      <c r="I105" s="814"/>
      <c r="J105" s="814"/>
      <c r="K105" s="814"/>
      <c r="L105" s="814"/>
      <c r="M105" s="814"/>
      <c r="N105" s="814"/>
      <c r="O105" s="814"/>
      <c r="P105" s="814"/>
      <c r="Q105" s="814"/>
      <c r="R105" s="1166"/>
      <c r="S105" s="1166"/>
      <c r="T105" s="1166"/>
      <c r="U105" s="1166"/>
      <c r="V105" s="1168"/>
      <c r="W105" s="1168"/>
      <c r="X105" s="1168"/>
      <c r="Y105" s="1168"/>
      <c r="Z105" s="1170" t="s">
        <v>92</v>
      </c>
      <c r="AA105" s="488" t="s">
        <v>616</v>
      </c>
      <c r="AB105" s="488" t="s">
        <v>617</v>
      </c>
      <c r="AC105" s="580" t="s">
        <v>618</v>
      </c>
      <c r="AD105" s="488" t="s">
        <v>196</v>
      </c>
      <c r="AE105" s="488">
        <v>100</v>
      </c>
      <c r="AF105" s="620">
        <v>0.54065999999999992</v>
      </c>
      <c r="AG105" s="665">
        <v>0.1</v>
      </c>
      <c r="AH105" s="665">
        <v>0.1</v>
      </c>
    </row>
    <row r="106" spans="2:34" ht="90" customHeight="1">
      <c r="B106" s="1096"/>
      <c r="C106" s="848"/>
      <c r="D106" s="810"/>
      <c r="E106" s="814"/>
      <c r="F106" s="814"/>
      <c r="G106" s="814"/>
      <c r="H106" s="814"/>
      <c r="I106" s="814"/>
      <c r="J106" s="814"/>
      <c r="K106" s="814"/>
      <c r="L106" s="814"/>
      <c r="M106" s="814"/>
      <c r="N106" s="814"/>
      <c r="O106" s="814"/>
      <c r="P106" s="814"/>
      <c r="Q106" s="814"/>
      <c r="R106" s="1166"/>
      <c r="S106" s="1166"/>
      <c r="T106" s="1166"/>
      <c r="U106" s="1166"/>
      <c r="V106" s="1168"/>
      <c r="W106" s="1168"/>
      <c r="X106" s="1168"/>
      <c r="Y106" s="1168"/>
      <c r="Z106" s="1170"/>
      <c r="AA106" s="488" t="s">
        <v>616</v>
      </c>
      <c r="AB106" s="488" t="s">
        <v>619</v>
      </c>
      <c r="AC106" s="580" t="s">
        <v>620</v>
      </c>
      <c r="AD106" s="488" t="s">
        <v>196</v>
      </c>
      <c r="AE106" s="488">
        <v>100</v>
      </c>
      <c r="AF106" s="620">
        <v>0.72</v>
      </c>
      <c r="AG106" s="665">
        <v>0.1</v>
      </c>
      <c r="AH106" s="665">
        <v>0.1</v>
      </c>
    </row>
    <row r="107" spans="2:34" ht="120" customHeight="1">
      <c r="B107" s="1096"/>
      <c r="C107" s="848"/>
      <c r="D107" s="810"/>
      <c r="E107" s="814"/>
      <c r="F107" s="814"/>
      <c r="G107" s="814"/>
      <c r="H107" s="814"/>
      <c r="I107" s="814"/>
      <c r="J107" s="814"/>
      <c r="K107" s="814"/>
      <c r="L107" s="814"/>
      <c r="M107" s="814"/>
      <c r="N107" s="814"/>
      <c r="O107" s="814"/>
      <c r="P107" s="814"/>
      <c r="Q107" s="814"/>
      <c r="R107" s="1166"/>
      <c r="S107" s="1166"/>
      <c r="T107" s="1166"/>
      <c r="U107" s="1166"/>
      <c r="V107" s="1168"/>
      <c r="W107" s="1168"/>
      <c r="X107" s="1168"/>
      <c r="Y107" s="1168"/>
      <c r="Z107" s="583" t="s">
        <v>93</v>
      </c>
      <c r="AA107" s="488" t="s">
        <v>621</v>
      </c>
      <c r="AB107" s="488" t="s">
        <v>622</v>
      </c>
      <c r="AC107" s="580" t="s">
        <v>623</v>
      </c>
      <c r="AD107" s="488" t="s">
        <v>173</v>
      </c>
      <c r="AE107" s="488">
        <v>60</v>
      </c>
      <c r="AF107" s="620">
        <v>0.8</v>
      </c>
      <c r="AG107" s="665">
        <v>0.1</v>
      </c>
      <c r="AH107" s="665">
        <v>0.1</v>
      </c>
    </row>
    <row r="108" spans="2:34" ht="75" customHeight="1">
      <c r="B108" s="1096"/>
      <c r="C108" s="848"/>
      <c r="D108" s="810"/>
      <c r="E108" s="814"/>
      <c r="F108" s="814"/>
      <c r="G108" s="814"/>
      <c r="H108" s="814"/>
      <c r="I108" s="814"/>
      <c r="J108" s="814"/>
      <c r="K108" s="814"/>
      <c r="L108" s="814"/>
      <c r="M108" s="814"/>
      <c r="N108" s="814"/>
      <c r="O108" s="814"/>
      <c r="P108" s="814"/>
      <c r="Q108" s="814"/>
      <c r="R108" s="1166"/>
      <c r="S108" s="1166"/>
      <c r="T108" s="1166"/>
      <c r="U108" s="1166"/>
      <c r="V108" s="1168"/>
      <c r="W108" s="1168"/>
      <c r="X108" s="1168"/>
      <c r="Y108" s="1168"/>
      <c r="Z108" s="488" t="s">
        <v>94</v>
      </c>
      <c r="AA108" s="488" t="s">
        <v>624</v>
      </c>
      <c r="AB108" s="488" t="s">
        <v>625</v>
      </c>
      <c r="AC108" s="488" t="s">
        <v>626</v>
      </c>
      <c r="AD108" s="488" t="s">
        <v>173</v>
      </c>
      <c r="AE108" s="488">
        <v>10</v>
      </c>
      <c r="AF108" s="620">
        <v>0.8</v>
      </c>
      <c r="AG108" s="665">
        <v>0.1</v>
      </c>
      <c r="AH108" s="665">
        <v>0.1</v>
      </c>
    </row>
    <row r="109" spans="2:34" ht="90" customHeight="1" thickBot="1">
      <c r="B109" s="1096"/>
      <c r="C109" s="848"/>
      <c r="D109" s="810"/>
      <c r="E109" s="810" t="s">
        <v>95</v>
      </c>
      <c r="F109" s="769"/>
      <c r="G109" s="769"/>
      <c r="H109" s="769"/>
      <c r="I109" s="769"/>
      <c r="J109" s="769"/>
      <c r="K109" s="769"/>
      <c r="L109" s="769"/>
      <c r="M109" s="769"/>
      <c r="N109" s="769"/>
      <c r="O109" s="769" t="s">
        <v>160</v>
      </c>
      <c r="P109" s="769"/>
      <c r="Q109" s="769"/>
      <c r="R109" s="760" t="s">
        <v>627</v>
      </c>
      <c r="S109" s="760" t="s">
        <v>628</v>
      </c>
      <c r="T109" s="760" t="s">
        <v>629</v>
      </c>
      <c r="U109" s="760" t="s">
        <v>630</v>
      </c>
      <c r="V109" s="760" t="s">
        <v>96</v>
      </c>
      <c r="W109" s="760" t="s">
        <v>167</v>
      </c>
      <c r="X109" s="760" t="s">
        <v>631</v>
      </c>
      <c r="Y109" s="760" t="s">
        <v>97</v>
      </c>
      <c r="Z109" s="810" t="s">
        <v>97</v>
      </c>
      <c r="AA109" s="760" t="s">
        <v>632</v>
      </c>
      <c r="AB109" s="760" t="s">
        <v>633</v>
      </c>
      <c r="AC109" s="585" t="s">
        <v>634</v>
      </c>
      <c r="AD109" s="488" t="s">
        <v>173</v>
      </c>
      <c r="AE109" s="488">
        <v>25</v>
      </c>
      <c r="AF109" s="620">
        <v>0.24</v>
      </c>
      <c r="AG109" s="665">
        <v>0.19</v>
      </c>
      <c r="AH109" s="666">
        <v>0.19</v>
      </c>
    </row>
    <row r="110" spans="2:34" ht="60" customHeight="1">
      <c r="B110" s="1096"/>
      <c r="C110" s="848"/>
      <c r="D110" s="810"/>
      <c r="E110" s="810"/>
      <c r="F110" s="769"/>
      <c r="G110" s="769"/>
      <c r="H110" s="769"/>
      <c r="I110" s="769"/>
      <c r="J110" s="769"/>
      <c r="K110" s="769"/>
      <c r="L110" s="769"/>
      <c r="M110" s="769"/>
      <c r="N110" s="769"/>
      <c r="O110" s="769"/>
      <c r="P110" s="769"/>
      <c r="Q110" s="769"/>
      <c r="R110" s="760"/>
      <c r="S110" s="760"/>
      <c r="T110" s="760"/>
      <c r="U110" s="760"/>
      <c r="V110" s="760"/>
      <c r="W110" s="760"/>
      <c r="X110" s="760"/>
      <c r="Y110" s="760"/>
      <c r="Z110" s="810"/>
      <c r="AA110" s="760"/>
      <c r="AB110" s="760"/>
      <c r="AC110" s="585" t="s">
        <v>635</v>
      </c>
      <c r="AD110" s="488" t="s">
        <v>173</v>
      </c>
      <c r="AE110" s="488">
        <v>25</v>
      </c>
      <c r="AF110" s="620">
        <v>1</v>
      </c>
      <c r="AG110" s="643" t="s">
        <v>737</v>
      </c>
      <c r="AH110" s="644" t="s">
        <v>737</v>
      </c>
    </row>
    <row r="111" spans="2:34" ht="100.5" customHeight="1">
      <c r="B111" s="1096"/>
      <c r="C111" s="848"/>
      <c r="D111" s="810"/>
      <c r="E111" s="810"/>
      <c r="F111" s="769"/>
      <c r="G111" s="769" t="s">
        <v>160</v>
      </c>
      <c r="H111" s="769" t="s">
        <v>160</v>
      </c>
      <c r="I111" s="769" t="s">
        <v>160</v>
      </c>
      <c r="J111" s="769"/>
      <c r="K111" s="769"/>
      <c r="L111" s="769"/>
      <c r="M111" s="769"/>
      <c r="N111" s="769"/>
      <c r="O111" s="769"/>
      <c r="P111" s="769"/>
      <c r="Q111" s="769"/>
      <c r="R111" s="585" t="s">
        <v>636</v>
      </c>
      <c r="S111" s="488" t="s">
        <v>637</v>
      </c>
      <c r="T111" s="488" t="s">
        <v>638</v>
      </c>
      <c r="U111" s="585" t="s">
        <v>639</v>
      </c>
      <c r="V111" s="760" t="s">
        <v>98</v>
      </c>
      <c r="W111" s="760" t="s">
        <v>640</v>
      </c>
      <c r="X111" s="760" t="s">
        <v>167</v>
      </c>
      <c r="Y111" s="760" t="s">
        <v>641</v>
      </c>
      <c r="Z111" s="810" t="s">
        <v>99</v>
      </c>
      <c r="AA111" s="488" t="s">
        <v>642</v>
      </c>
      <c r="AB111" s="488" t="s">
        <v>643</v>
      </c>
      <c r="AC111" s="488" t="s">
        <v>644</v>
      </c>
      <c r="AD111" s="488" t="s">
        <v>173</v>
      </c>
      <c r="AE111" s="488">
        <v>1</v>
      </c>
      <c r="AF111" s="620">
        <v>0.7</v>
      </c>
      <c r="AG111" s="665">
        <v>0.15</v>
      </c>
      <c r="AH111" s="666">
        <v>0.15</v>
      </c>
    </row>
    <row r="112" spans="2:34" ht="109.5" customHeight="1">
      <c r="B112" s="1096"/>
      <c r="C112" s="848"/>
      <c r="D112" s="810"/>
      <c r="E112" s="810"/>
      <c r="F112" s="769"/>
      <c r="G112" s="769"/>
      <c r="H112" s="769"/>
      <c r="I112" s="769"/>
      <c r="J112" s="769"/>
      <c r="K112" s="769"/>
      <c r="L112" s="769"/>
      <c r="M112" s="769"/>
      <c r="N112" s="769"/>
      <c r="O112" s="769"/>
      <c r="P112" s="769"/>
      <c r="Q112" s="769"/>
      <c r="R112" s="585" t="s">
        <v>646</v>
      </c>
      <c r="S112" s="488" t="s">
        <v>647</v>
      </c>
      <c r="T112" s="488" t="s">
        <v>648</v>
      </c>
      <c r="U112" s="585" t="s">
        <v>649</v>
      </c>
      <c r="V112" s="760"/>
      <c r="W112" s="760"/>
      <c r="X112" s="760"/>
      <c r="Y112" s="760"/>
      <c r="Z112" s="810"/>
      <c r="AA112" s="488" t="s">
        <v>650</v>
      </c>
      <c r="AB112" s="488" t="s">
        <v>651</v>
      </c>
      <c r="AC112" s="488" t="s">
        <v>652</v>
      </c>
      <c r="AD112" s="488" t="s">
        <v>173</v>
      </c>
      <c r="AE112" s="488">
        <v>1</v>
      </c>
      <c r="AF112" s="620">
        <v>0</v>
      </c>
      <c r="AG112" s="665">
        <v>0.5</v>
      </c>
      <c r="AH112" s="666">
        <v>0.5</v>
      </c>
    </row>
    <row r="113" spans="1:34" ht="77.25" customHeight="1">
      <c r="B113" s="1096"/>
      <c r="C113" s="848"/>
      <c r="D113" s="810"/>
      <c r="E113" s="814"/>
      <c r="F113" s="769"/>
      <c r="G113" s="769"/>
      <c r="H113" s="769"/>
      <c r="I113" s="769"/>
      <c r="J113" s="769"/>
      <c r="K113" s="769"/>
      <c r="L113" s="769"/>
      <c r="M113" s="769"/>
      <c r="N113" s="769"/>
      <c r="O113" s="769"/>
      <c r="P113" s="769"/>
      <c r="Q113" s="769"/>
      <c r="R113" s="585" t="s">
        <v>653</v>
      </c>
      <c r="S113" s="488" t="s">
        <v>654</v>
      </c>
      <c r="T113" s="488" t="s">
        <v>655</v>
      </c>
      <c r="U113" s="488" t="s">
        <v>656</v>
      </c>
      <c r="V113" s="760"/>
      <c r="W113" s="760"/>
      <c r="X113" s="760"/>
      <c r="Y113" s="760"/>
      <c r="Z113" s="810"/>
      <c r="AA113" s="585" t="s">
        <v>657</v>
      </c>
      <c r="AB113" s="488" t="s">
        <v>658</v>
      </c>
      <c r="AC113" s="488" t="s">
        <v>659</v>
      </c>
      <c r="AD113" s="488" t="s">
        <v>173</v>
      </c>
      <c r="AE113" s="488">
        <v>1</v>
      </c>
      <c r="AF113" s="620">
        <v>0.25</v>
      </c>
      <c r="AG113" s="665">
        <v>0.25</v>
      </c>
      <c r="AH113" s="666">
        <v>0.5</v>
      </c>
    </row>
    <row r="114" spans="1:34" ht="120" customHeight="1">
      <c r="B114" s="1096"/>
      <c r="C114" s="848"/>
      <c r="D114" s="810"/>
      <c r="E114" s="810" t="s">
        <v>100</v>
      </c>
      <c r="F114" s="769"/>
      <c r="G114" s="769"/>
      <c r="H114" s="769"/>
      <c r="I114" s="769"/>
      <c r="J114" s="769"/>
      <c r="K114" s="769"/>
      <c r="L114" s="769"/>
      <c r="M114" s="769"/>
      <c r="N114" s="769"/>
      <c r="O114" s="769"/>
      <c r="P114" s="769"/>
      <c r="Q114" s="769" t="s">
        <v>160</v>
      </c>
      <c r="R114" s="760" t="s">
        <v>660</v>
      </c>
      <c r="S114" s="760" t="s">
        <v>661</v>
      </c>
      <c r="T114" s="760" t="s">
        <v>662</v>
      </c>
      <c r="U114" s="760" t="s">
        <v>663</v>
      </c>
      <c r="V114" s="760" t="s">
        <v>100</v>
      </c>
      <c r="W114" s="760" t="s">
        <v>640</v>
      </c>
      <c r="X114" s="760" t="s">
        <v>167</v>
      </c>
      <c r="Y114" s="760" t="s">
        <v>641</v>
      </c>
      <c r="Z114" s="810" t="s">
        <v>101</v>
      </c>
      <c r="AA114" s="760" t="s">
        <v>664</v>
      </c>
      <c r="AB114" s="488" t="s">
        <v>665</v>
      </c>
      <c r="AC114" s="488" t="s">
        <v>666</v>
      </c>
      <c r="AD114" s="488" t="s">
        <v>667</v>
      </c>
      <c r="AE114" s="488">
        <v>1</v>
      </c>
      <c r="AF114" s="620">
        <v>0.5</v>
      </c>
      <c r="AG114" s="665">
        <v>0.25</v>
      </c>
      <c r="AH114" s="666">
        <v>0.25</v>
      </c>
    </row>
    <row r="115" spans="1:34" ht="60" hidden="1" customHeight="1">
      <c r="B115" s="1096"/>
      <c r="C115" s="848"/>
      <c r="D115" s="810"/>
      <c r="E115" s="810"/>
      <c r="F115" s="769"/>
      <c r="G115" s="769"/>
      <c r="H115" s="769"/>
      <c r="I115" s="769"/>
      <c r="J115" s="769"/>
      <c r="K115" s="769"/>
      <c r="L115" s="769"/>
      <c r="M115" s="769"/>
      <c r="N115" s="769"/>
      <c r="O115" s="769"/>
      <c r="P115" s="769"/>
      <c r="Q115" s="769"/>
      <c r="R115" s="760"/>
      <c r="S115" s="760"/>
      <c r="T115" s="760"/>
      <c r="U115" s="760"/>
      <c r="V115" s="760"/>
      <c r="W115" s="760"/>
      <c r="X115" s="760"/>
      <c r="Y115" s="760"/>
      <c r="Z115" s="810"/>
      <c r="AA115" s="760"/>
      <c r="AB115" s="488" t="s">
        <v>669</v>
      </c>
      <c r="AC115" s="488" t="s">
        <v>670</v>
      </c>
      <c r="AD115" s="488" t="s">
        <v>667</v>
      </c>
      <c r="AE115" s="488">
        <v>1</v>
      </c>
      <c r="AF115" s="620">
        <v>0.69</v>
      </c>
      <c r="AG115" s="665">
        <v>0.25</v>
      </c>
      <c r="AH115" s="666">
        <v>0.25</v>
      </c>
    </row>
    <row r="116" spans="1:34" ht="75" customHeight="1">
      <c r="B116" s="1096"/>
      <c r="C116" s="848"/>
      <c r="D116" s="810"/>
      <c r="E116" s="810"/>
      <c r="F116" s="769"/>
      <c r="G116" s="769"/>
      <c r="H116" s="769"/>
      <c r="I116" s="769"/>
      <c r="J116" s="769"/>
      <c r="K116" s="769"/>
      <c r="L116" s="769"/>
      <c r="M116" s="769"/>
      <c r="N116" s="769"/>
      <c r="O116" s="769"/>
      <c r="P116" s="769"/>
      <c r="Q116" s="769"/>
      <c r="R116" s="760"/>
      <c r="S116" s="760"/>
      <c r="T116" s="760"/>
      <c r="U116" s="760"/>
      <c r="V116" s="760"/>
      <c r="W116" s="760" t="s">
        <v>671</v>
      </c>
      <c r="X116" s="760" t="s">
        <v>167</v>
      </c>
      <c r="Y116" s="760" t="s">
        <v>672</v>
      </c>
      <c r="Z116" s="810"/>
      <c r="AA116" s="760"/>
      <c r="AB116" s="488" t="s">
        <v>673</v>
      </c>
      <c r="AC116" s="488" t="s">
        <v>674</v>
      </c>
      <c r="AD116" s="488" t="s">
        <v>667</v>
      </c>
      <c r="AE116" s="488">
        <v>3</v>
      </c>
      <c r="AF116" s="620">
        <v>0.5</v>
      </c>
      <c r="AG116" s="665">
        <v>0.25</v>
      </c>
      <c r="AH116" s="666">
        <v>0.25</v>
      </c>
    </row>
    <row r="117" spans="1:34" ht="45" customHeight="1">
      <c r="B117" s="1096"/>
      <c r="C117" s="848"/>
      <c r="D117" s="810"/>
      <c r="E117" s="810"/>
      <c r="F117" s="769"/>
      <c r="G117" s="769"/>
      <c r="H117" s="769"/>
      <c r="I117" s="769"/>
      <c r="J117" s="769"/>
      <c r="K117" s="769"/>
      <c r="L117" s="769"/>
      <c r="M117" s="769"/>
      <c r="N117" s="769"/>
      <c r="O117" s="769"/>
      <c r="P117" s="769"/>
      <c r="Q117" s="769"/>
      <c r="R117" s="760"/>
      <c r="S117" s="760"/>
      <c r="T117" s="760"/>
      <c r="U117" s="760"/>
      <c r="V117" s="760"/>
      <c r="W117" s="760"/>
      <c r="X117" s="760"/>
      <c r="Y117" s="760"/>
      <c r="Z117" s="810"/>
      <c r="AA117" s="760"/>
      <c r="AB117" s="488" t="s">
        <v>675</v>
      </c>
      <c r="AC117" s="488" t="s">
        <v>676</v>
      </c>
      <c r="AD117" s="488" t="s">
        <v>667</v>
      </c>
      <c r="AE117" s="488">
        <v>3</v>
      </c>
      <c r="AF117" s="620">
        <v>0.44666666666666671</v>
      </c>
      <c r="AG117" s="673">
        <v>0.27500000000000002</v>
      </c>
      <c r="AH117" s="673">
        <v>0.27500000000000002</v>
      </c>
    </row>
    <row r="118" spans="1:34" ht="45" customHeight="1">
      <c r="B118" s="1096"/>
      <c r="C118" s="848"/>
      <c r="D118" s="810"/>
      <c r="E118" s="810"/>
      <c r="F118" s="769"/>
      <c r="G118" s="769"/>
      <c r="H118" s="769"/>
      <c r="I118" s="769"/>
      <c r="J118" s="769"/>
      <c r="K118" s="769"/>
      <c r="L118" s="769"/>
      <c r="M118" s="769"/>
      <c r="N118" s="769"/>
      <c r="O118" s="769"/>
      <c r="P118" s="769"/>
      <c r="Q118" s="769"/>
      <c r="R118" s="760"/>
      <c r="S118" s="760"/>
      <c r="T118" s="760"/>
      <c r="U118" s="760"/>
      <c r="V118" s="760"/>
      <c r="W118" s="760"/>
      <c r="X118" s="760"/>
      <c r="Y118" s="760"/>
      <c r="Z118" s="810"/>
      <c r="AA118" s="760"/>
      <c r="AB118" s="488" t="s">
        <v>677</v>
      </c>
      <c r="AC118" s="488" t="s">
        <v>678</v>
      </c>
      <c r="AD118" s="488" t="s">
        <v>667</v>
      </c>
      <c r="AE118" s="488">
        <v>3</v>
      </c>
      <c r="AF118" s="620">
        <v>0.44666666666666671</v>
      </c>
      <c r="AG118" s="673">
        <v>0.27500000000000002</v>
      </c>
      <c r="AH118" s="673">
        <v>0.27500000000000002</v>
      </c>
    </row>
    <row r="119" spans="1:34" ht="45" customHeight="1" thickBot="1">
      <c r="B119" s="1200"/>
      <c r="C119" s="1202"/>
      <c r="D119" s="1164"/>
      <c r="E119" s="1164"/>
      <c r="F119" s="1165"/>
      <c r="G119" s="1165"/>
      <c r="H119" s="1165"/>
      <c r="I119" s="1165"/>
      <c r="J119" s="1165"/>
      <c r="K119" s="1165"/>
      <c r="L119" s="1165"/>
      <c r="M119" s="1165"/>
      <c r="N119" s="1165"/>
      <c r="O119" s="1165"/>
      <c r="P119" s="1165"/>
      <c r="Q119" s="1165"/>
      <c r="R119" s="1163"/>
      <c r="S119" s="1163"/>
      <c r="T119" s="1163"/>
      <c r="U119" s="1163"/>
      <c r="V119" s="1163"/>
      <c r="W119" s="1163"/>
      <c r="X119" s="1163"/>
      <c r="Y119" s="1163"/>
      <c r="Z119" s="1164"/>
      <c r="AA119" s="1163"/>
      <c r="AB119" s="520" t="s">
        <v>679</v>
      </c>
      <c r="AC119" s="520" t="s">
        <v>680</v>
      </c>
      <c r="AD119" s="520" t="s">
        <v>667</v>
      </c>
      <c r="AE119" s="520">
        <v>3</v>
      </c>
      <c r="AF119" s="623">
        <v>0.44666666666666671</v>
      </c>
      <c r="AG119" s="673">
        <v>0.27500000000000002</v>
      </c>
      <c r="AH119" s="673">
        <v>0.27500000000000002</v>
      </c>
    </row>
    <row r="120" spans="1:34" ht="15">
      <c r="B120" s="533"/>
      <c r="C120" s="533"/>
      <c r="D120" s="533"/>
      <c r="E120" s="533"/>
      <c r="F120" s="533"/>
      <c r="G120" s="533"/>
      <c r="H120" s="533"/>
      <c r="I120" s="533"/>
      <c r="J120" s="533"/>
      <c r="K120" s="533"/>
      <c r="L120" s="533"/>
      <c r="M120" s="533"/>
      <c r="N120" s="533"/>
      <c r="O120" s="533"/>
      <c r="P120" s="533"/>
      <c r="Q120" s="533"/>
      <c r="R120" s="533"/>
      <c r="S120" s="533"/>
      <c r="T120" s="533"/>
      <c r="U120" s="533"/>
      <c r="V120" s="533"/>
      <c r="W120" s="533"/>
      <c r="X120" s="533"/>
      <c r="Y120" s="533"/>
      <c r="Z120" s="533"/>
      <c r="AA120" s="533"/>
      <c r="AB120" s="533"/>
      <c r="AC120" s="533"/>
      <c r="AD120" s="533"/>
      <c r="AE120" s="533"/>
      <c r="AF120" s="533"/>
      <c r="AG120" s="667"/>
      <c r="AH120" s="667"/>
    </row>
    <row r="121" spans="1:34" ht="15">
      <c r="B121" s="100"/>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row>
    <row r="122" spans="1:34" ht="15.75" thickBot="1">
      <c r="A122" s="100"/>
      <c r="B122" s="100"/>
      <c r="C122" s="100"/>
      <c r="D122" s="100"/>
      <c r="E122" s="100"/>
      <c r="F122" s="100"/>
      <c r="G122" s="100"/>
      <c r="H122" s="100"/>
      <c r="I122" s="100"/>
      <c r="J122" s="100"/>
      <c r="K122" s="100"/>
      <c r="L122" s="100"/>
      <c r="M122" s="100"/>
      <c r="N122" s="100"/>
      <c r="O122" s="100"/>
      <c r="P122" s="100"/>
      <c r="Q122" s="100"/>
      <c r="R122" s="100"/>
      <c r="S122" s="100"/>
      <c r="T122" s="100"/>
      <c r="U122" s="100"/>
      <c r="V122" s="100"/>
      <c r="W122" s="100"/>
      <c r="X122" s="100"/>
      <c r="Y122" s="100"/>
      <c r="Z122" s="100"/>
      <c r="AA122" s="100"/>
      <c r="AB122" s="100"/>
      <c r="AC122" s="100"/>
      <c r="AD122" s="100"/>
    </row>
    <row r="123" spans="1:34" ht="33.75" thickBot="1">
      <c r="A123" s="100"/>
      <c r="B123" s="1157" t="s">
        <v>694</v>
      </c>
      <c r="C123" s="1158"/>
      <c r="D123" s="1158"/>
      <c r="E123" s="1158"/>
      <c r="F123" s="1158"/>
      <c r="G123" s="1158"/>
      <c r="H123" s="1158"/>
      <c r="I123" s="1158"/>
      <c r="J123" s="1158"/>
      <c r="K123" s="1158"/>
      <c r="L123" s="1158"/>
      <c r="M123" s="1158"/>
      <c r="N123" s="1158"/>
      <c r="O123" s="1158"/>
      <c r="P123" s="1158"/>
      <c r="Q123" s="1158"/>
      <c r="R123" s="1158"/>
      <c r="S123" s="1158"/>
      <c r="T123" s="1158"/>
      <c r="U123" s="1158"/>
      <c r="V123" s="1158"/>
      <c r="W123" s="1158"/>
      <c r="X123" s="1158"/>
      <c r="Y123" s="1158"/>
      <c r="Z123" s="1158"/>
      <c r="AA123" s="1158"/>
      <c r="AB123" s="1158"/>
      <c r="AC123" s="1158"/>
      <c r="AD123" s="1158"/>
      <c r="AE123" s="1158"/>
      <c r="AF123" s="1158"/>
      <c r="AG123" s="1158"/>
      <c r="AH123" s="1159"/>
    </row>
    <row r="124" spans="1:34" ht="15" customHeight="1">
      <c r="A124" s="100"/>
      <c r="B124" s="1148" t="s">
        <v>694</v>
      </c>
      <c r="C124" s="1149"/>
      <c r="D124" s="1149"/>
      <c r="E124" s="1149"/>
      <c r="F124" s="1149"/>
      <c r="G124" s="1149"/>
      <c r="H124" s="1149"/>
      <c r="I124" s="1149"/>
      <c r="J124" s="1149"/>
      <c r="K124" s="1149"/>
      <c r="L124" s="1149"/>
      <c r="M124" s="1149"/>
      <c r="N124" s="1149"/>
      <c r="O124" s="1149"/>
      <c r="P124" s="1149"/>
      <c r="Q124" s="1149"/>
      <c r="R124" s="1149"/>
      <c r="S124" s="1149"/>
      <c r="T124" s="1149"/>
      <c r="U124" s="1149"/>
      <c r="V124" s="1149"/>
      <c r="W124" s="1149"/>
      <c r="X124" s="1149"/>
      <c r="Y124" s="1149"/>
      <c r="Z124" s="1150"/>
      <c r="AA124" s="1135" t="s">
        <v>695</v>
      </c>
      <c r="AB124" s="1137" t="s">
        <v>696</v>
      </c>
      <c r="AC124" s="1137" t="s">
        <v>697</v>
      </c>
      <c r="AD124" s="1137" t="s">
        <v>15</v>
      </c>
      <c r="AE124" s="1137" t="s">
        <v>21</v>
      </c>
      <c r="AF124" s="1139" t="s">
        <v>698</v>
      </c>
      <c r="AG124" s="1141" t="s">
        <v>699</v>
      </c>
      <c r="AH124" s="1142"/>
    </row>
    <row r="125" spans="1:34" ht="32.25" customHeight="1">
      <c r="A125" s="100"/>
      <c r="B125" s="1151"/>
      <c r="C125" s="1152"/>
      <c r="D125" s="1152"/>
      <c r="E125" s="1152"/>
      <c r="F125" s="1152"/>
      <c r="G125" s="1152"/>
      <c r="H125" s="1152"/>
      <c r="I125" s="1152"/>
      <c r="J125" s="1152"/>
      <c r="K125" s="1152"/>
      <c r="L125" s="1152"/>
      <c r="M125" s="1152"/>
      <c r="N125" s="1152"/>
      <c r="O125" s="1152"/>
      <c r="P125" s="1152"/>
      <c r="Q125" s="1152"/>
      <c r="R125" s="1152"/>
      <c r="S125" s="1152"/>
      <c r="T125" s="1152"/>
      <c r="U125" s="1152"/>
      <c r="V125" s="1152"/>
      <c r="W125" s="1152"/>
      <c r="X125" s="1152"/>
      <c r="Y125" s="1152"/>
      <c r="Z125" s="1153"/>
      <c r="AA125" s="1136"/>
      <c r="AB125" s="1138"/>
      <c r="AC125" s="1138"/>
      <c r="AD125" s="1138"/>
      <c r="AE125" s="1138"/>
      <c r="AF125" s="1140"/>
      <c r="AG125" s="1143" t="s">
        <v>733</v>
      </c>
      <c r="AH125" s="1144"/>
    </row>
    <row r="126" spans="1:34" ht="27.75" customHeight="1">
      <c r="A126" s="100"/>
      <c r="B126" s="1151"/>
      <c r="C126" s="1152"/>
      <c r="D126" s="1152"/>
      <c r="E126" s="1152"/>
      <c r="F126" s="1152"/>
      <c r="G126" s="1152"/>
      <c r="H126" s="1152"/>
      <c r="I126" s="1152"/>
      <c r="J126" s="1152"/>
      <c r="K126" s="1152"/>
      <c r="L126" s="1152"/>
      <c r="M126" s="1152"/>
      <c r="N126" s="1152"/>
      <c r="O126" s="1152"/>
      <c r="P126" s="1152"/>
      <c r="Q126" s="1152"/>
      <c r="R126" s="1152"/>
      <c r="S126" s="1152"/>
      <c r="T126" s="1152"/>
      <c r="U126" s="1152"/>
      <c r="V126" s="1152"/>
      <c r="W126" s="1152"/>
      <c r="X126" s="1152"/>
      <c r="Y126" s="1152"/>
      <c r="Z126" s="1153"/>
      <c r="AA126" s="1136"/>
      <c r="AB126" s="1138"/>
      <c r="AC126" s="1138"/>
      <c r="AD126" s="1138"/>
      <c r="AE126" s="1138"/>
      <c r="AF126" s="1140"/>
      <c r="AG126" s="563" t="s">
        <v>27</v>
      </c>
      <c r="AH126" s="554" t="s">
        <v>28</v>
      </c>
    </row>
    <row r="127" spans="1:34" ht="32.25" customHeight="1">
      <c r="A127" s="100"/>
      <c r="B127" s="1151"/>
      <c r="C127" s="1152"/>
      <c r="D127" s="1152"/>
      <c r="E127" s="1152"/>
      <c r="F127" s="1152"/>
      <c r="G127" s="1152"/>
      <c r="H127" s="1152"/>
      <c r="I127" s="1152"/>
      <c r="J127" s="1152"/>
      <c r="K127" s="1152"/>
      <c r="L127" s="1152"/>
      <c r="M127" s="1152"/>
      <c r="N127" s="1152"/>
      <c r="O127" s="1152"/>
      <c r="P127" s="1152"/>
      <c r="Q127" s="1152"/>
      <c r="R127" s="1152"/>
      <c r="S127" s="1152"/>
      <c r="T127" s="1152"/>
      <c r="U127" s="1152"/>
      <c r="V127" s="1152"/>
      <c r="W127" s="1152"/>
      <c r="X127" s="1152"/>
      <c r="Y127" s="1152"/>
      <c r="Z127" s="1153"/>
      <c r="AA127" s="555" t="s">
        <v>700</v>
      </c>
      <c r="AB127" s="540" t="s">
        <v>700</v>
      </c>
      <c r="AC127" s="540" t="s">
        <v>701</v>
      </c>
      <c r="AD127" s="544" t="s">
        <v>196</v>
      </c>
      <c r="AE127" s="548">
        <v>1</v>
      </c>
      <c r="AF127" s="560">
        <v>0.62</v>
      </c>
      <c r="AG127" s="564">
        <v>0.19</v>
      </c>
      <c r="AH127" s="564">
        <v>0.19</v>
      </c>
    </row>
    <row r="128" spans="1:34" ht="45">
      <c r="A128" s="100"/>
      <c r="B128" s="1151"/>
      <c r="C128" s="1152"/>
      <c r="D128" s="1152"/>
      <c r="E128" s="1152"/>
      <c r="F128" s="1152"/>
      <c r="G128" s="1152"/>
      <c r="H128" s="1152"/>
      <c r="I128" s="1152"/>
      <c r="J128" s="1152"/>
      <c r="K128" s="1152"/>
      <c r="L128" s="1152"/>
      <c r="M128" s="1152"/>
      <c r="N128" s="1152"/>
      <c r="O128" s="1152"/>
      <c r="P128" s="1152"/>
      <c r="Q128" s="1152"/>
      <c r="R128" s="1152"/>
      <c r="S128" s="1152"/>
      <c r="T128" s="1152"/>
      <c r="U128" s="1152"/>
      <c r="V128" s="1152"/>
      <c r="W128" s="1152"/>
      <c r="X128" s="1152"/>
      <c r="Y128" s="1152"/>
      <c r="Z128" s="1153"/>
      <c r="AA128" s="1145" t="s">
        <v>702</v>
      </c>
      <c r="AB128" s="542" t="s">
        <v>703</v>
      </c>
      <c r="AC128" s="542" t="s">
        <v>704</v>
      </c>
      <c r="AD128" s="544" t="s">
        <v>196</v>
      </c>
      <c r="AE128" s="548">
        <v>0.9</v>
      </c>
      <c r="AF128" s="561">
        <v>0.46400000000000002</v>
      </c>
      <c r="AG128" s="564">
        <v>0.27</v>
      </c>
      <c r="AH128" s="564">
        <v>0.27</v>
      </c>
    </row>
    <row r="129" spans="1:34" ht="45.75" customHeight="1">
      <c r="A129" s="100"/>
      <c r="B129" s="1151"/>
      <c r="C129" s="1152"/>
      <c r="D129" s="1152"/>
      <c r="E129" s="1152"/>
      <c r="F129" s="1152"/>
      <c r="G129" s="1152"/>
      <c r="H129" s="1152"/>
      <c r="I129" s="1152"/>
      <c r="J129" s="1152"/>
      <c r="K129" s="1152"/>
      <c r="L129" s="1152"/>
      <c r="M129" s="1152"/>
      <c r="N129" s="1152"/>
      <c r="O129" s="1152"/>
      <c r="P129" s="1152"/>
      <c r="Q129" s="1152"/>
      <c r="R129" s="1152"/>
      <c r="S129" s="1152"/>
      <c r="T129" s="1152"/>
      <c r="U129" s="1152"/>
      <c r="V129" s="1152"/>
      <c r="W129" s="1152"/>
      <c r="X129" s="1152"/>
      <c r="Y129" s="1152"/>
      <c r="Z129" s="1153"/>
      <c r="AA129" s="1145"/>
      <c r="AB129" s="543" t="s">
        <v>705</v>
      </c>
      <c r="AC129" s="543" t="s">
        <v>706</v>
      </c>
      <c r="AD129" s="544" t="s">
        <v>196</v>
      </c>
      <c r="AE129" s="548">
        <v>0.8</v>
      </c>
      <c r="AF129" s="561">
        <v>0.48399999999999999</v>
      </c>
      <c r="AG129" s="564">
        <v>0.26</v>
      </c>
      <c r="AH129" s="564">
        <v>0.26</v>
      </c>
    </row>
    <row r="130" spans="1:34" ht="30" customHeight="1">
      <c r="A130" s="100"/>
      <c r="B130" s="1151"/>
      <c r="C130" s="1152"/>
      <c r="D130" s="1152"/>
      <c r="E130" s="1152"/>
      <c r="F130" s="1152"/>
      <c r="G130" s="1152"/>
      <c r="H130" s="1152"/>
      <c r="I130" s="1152"/>
      <c r="J130" s="1152"/>
      <c r="K130" s="1152"/>
      <c r="L130" s="1152"/>
      <c r="M130" s="1152"/>
      <c r="N130" s="1152"/>
      <c r="O130" s="1152"/>
      <c r="P130" s="1152"/>
      <c r="Q130" s="1152"/>
      <c r="R130" s="1152"/>
      <c r="S130" s="1152"/>
      <c r="T130" s="1152"/>
      <c r="U130" s="1152"/>
      <c r="V130" s="1152"/>
      <c r="W130" s="1152"/>
      <c r="X130" s="1152"/>
      <c r="Y130" s="1152"/>
      <c r="Z130" s="1153"/>
      <c r="AA130" s="1145"/>
      <c r="AB130" s="545" t="s">
        <v>707</v>
      </c>
      <c r="AC130" s="542" t="s">
        <v>708</v>
      </c>
      <c r="AD130" s="544" t="s">
        <v>177</v>
      </c>
      <c r="AE130" s="553">
        <v>38</v>
      </c>
      <c r="AF130" s="561">
        <v>0.45</v>
      </c>
      <c r="AG130" s="674">
        <v>0.3</v>
      </c>
      <c r="AH130" s="675">
        <v>0.25</v>
      </c>
    </row>
    <row r="131" spans="1:34" ht="30" customHeight="1">
      <c r="A131" s="100"/>
      <c r="B131" s="1151"/>
      <c r="C131" s="1152"/>
      <c r="D131" s="1152"/>
      <c r="E131" s="1152"/>
      <c r="F131" s="1152"/>
      <c r="G131" s="1152"/>
      <c r="H131" s="1152"/>
      <c r="I131" s="1152"/>
      <c r="J131" s="1152"/>
      <c r="K131" s="1152"/>
      <c r="L131" s="1152"/>
      <c r="M131" s="1152"/>
      <c r="N131" s="1152"/>
      <c r="O131" s="1152"/>
      <c r="P131" s="1152"/>
      <c r="Q131" s="1152"/>
      <c r="R131" s="1152"/>
      <c r="S131" s="1152"/>
      <c r="T131" s="1152"/>
      <c r="U131" s="1152"/>
      <c r="V131" s="1152"/>
      <c r="W131" s="1152"/>
      <c r="X131" s="1152"/>
      <c r="Y131" s="1152"/>
      <c r="Z131" s="1153"/>
      <c r="AA131" s="1145"/>
      <c r="AB131" s="545" t="s">
        <v>709</v>
      </c>
      <c r="AC131" s="542" t="s">
        <v>710</v>
      </c>
      <c r="AD131" s="544" t="s">
        <v>196</v>
      </c>
      <c r="AE131" s="548">
        <v>1</v>
      </c>
      <c r="AF131" s="561">
        <v>0.33</v>
      </c>
      <c r="AG131" s="564">
        <v>0.33</v>
      </c>
      <c r="AH131" s="541">
        <v>0.33</v>
      </c>
    </row>
    <row r="132" spans="1:34" ht="45">
      <c r="A132" s="100"/>
      <c r="B132" s="1151"/>
      <c r="C132" s="1152"/>
      <c r="D132" s="1152"/>
      <c r="E132" s="1152"/>
      <c r="F132" s="1152"/>
      <c r="G132" s="1152"/>
      <c r="H132" s="1152"/>
      <c r="I132" s="1152"/>
      <c r="J132" s="1152"/>
      <c r="K132" s="1152"/>
      <c r="L132" s="1152"/>
      <c r="M132" s="1152"/>
      <c r="N132" s="1152"/>
      <c r="O132" s="1152"/>
      <c r="P132" s="1152"/>
      <c r="Q132" s="1152"/>
      <c r="R132" s="1152"/>
      <c r="S132" s="1152"/>
      <c r="T132" s="1152"/>
      <c r="U132" s="1152"/>
      <c r="V132" s="1152"/>
      <c r="W132" s="1152"/>
      <c r="X132" s="1152"/>
      <c r="Y132" s="1152"/>
      <c r="Z132" s="1153"/>
      <c r="AA132" s="1145"/>
      <c r="AB132" s="545" t="s">
        <v>711</v>
      </c>
      <c r="AC132" s="542" t="s">
        <v>712</v>
      </c>
      <c r="AD132" s="544" t="s">
        <v>196</v>
      </c>
      <c r="AE132" s="548">
        <v>1</v>
      </c>
      <c r="AF132" s="561">
        <v>0.33</v>
      </c>
      <c r="AG132" s="564">
        <v>0.33</v>
      </c>
      <c r="AH132" s="541">
        <v>0.33</v>
      </c>
    </row>
    <row r="133" spans="1:34" ht="45">
      <c r="A133" s="100"/>
      <c r="B133" s="1151"/>
      <c r="C133" s="1152"/>
      <c r="D133" s="1152"/>
      <c r="E133" s="1152"/>
      <c r="F133" s="1152"/>
      <c r="G133" s="1152"/>
      <c r="H133" s="1152"/>
      <c r="I133" s="1152"/>
      <c r="J133" s="1152"/>
      <c r="K133" s="1152"/>
      <c r="L133" s="1152"/>
      <c r="M133" s="1152"/>
      <c r="N133" s="1152"/>
      <c r="O133" s="1152"/>
      <c r="P133" s="1152"/>
      <c r="Q133" s="1152"/>
      <c r="R133" s="1152"/>
      <c r="S133" s="1152"/>
      <c r="T133" s="1152"/>
      <c r="U133" s="1152"/>
      <c r="V133" s="1152"/>
      <c r="W133" s="1152"/>
      <c r="X133" s="1152"/>
      <c r="Y133" s="1152"/>
      <c r="Z133" s="1153"/>
      <c r="AA133" s="556" t="s">
        <v>713</v>
      </c>
      <c r="AB133" s="540" t="s">
        <v>714</v>
      </c>
      <c r="AC133" s="540" t="s">
        <v>701</v>
      </c>
      <c r="AD133" s="544" t="s">
        <v>196</v>
      </c>
      <c r="AE133" s="546">
        <v>0.8</v>
      </c>
      <c r="AF133" s="561">
        <v>0.38624999999999998</v>
      </c>
      <c r="AG133" s="565">
        <v>0.3</v>
      </c>
      <c r="AH133" s="547">
        <v>0.31</v>
      </c>
    </row>
    <row r="134" spans="1:34" ht="75">
      <c r="A134" s="100"/>
      <c r="B134" s="1151"/>
      <c r="C134" s="1152"/>
      <c r="D134" s="1152"/>
      <c r="E134" s="1152"/>
      <c r="F134" s="1152"/>
      <c r="G134" s="1152"/>
      <c r="H134" s="1152"/>
      <c r="I134" s="1152"/>
      <c r="J134" s="1152"/>
      <c r="K134" s="1152"/>
      <c r="L134" s="1152"/>
      <c r="M134" s="1152"/>
      <c r="N134" s="1152"/>
      <c r="O134" s="1152"/>
      <c r="P134" s="1152"/>
      <c r="Q134" s="1152"/>
      <c r="R134" s="1152"/>
      <c r="S134" s="1152"/>
      <c r="T134" s="1152"/>
      <c r="U134" s="1152"/>
      <c r="V134" s="1152"/>
      <c r="W134" s="1152"/>
      <c r="X134" s="1152"/>
      <c r="Y134" s="1152"/>
      <c r="Z134" s="1153"/>
      <c r="AA134" s="557" t="s">
        <v>715</v>
      </c>
      <c r="AB134" s="540" t="s">
        <v>716</v>
      </c>
      <c r="AC134" s="540" t="s">
        <v>701</v>
      </c>
      <c r="AD134" s="544" t="s">
        <v>196</v>
      </c>
      <c r="AE134" s="548">
        <v>1</v>
      </c>
      <c r="AF134" s="560">
        <v>0</v>
      </c>
      <c r="AG134" s="565">
        <v>0.5</v>
      </c>
      <c r="AH134" s="565">
        <v>0.5</v>
      </c>
    </row>
    <row r="135" spans="1:34" ht="75">
      <c r="A135" s="100"/>
      <c r="B135" s="1151"/>
      <c r="C135" s="1152"/>
      <c r="D135" s="1152"/>
      <c r="E135" s="1152"/>
      <c r="F135" s="1152"/>
      <c r="G135" s="1152"/>
      <c r="H135" s="1152"/>
      <c r="I135" s="1152"/>
      <c r="J135" s="1152"/>
      <c r="K135" s="1152"/>
      <c r="L135" s="1152"/>
      <c r="M135" s="1152"/>
      <c r="N135" s="1152"/>
      <c r="O135" s="1152"/>
      <c r="P135" s="1152"/>
      <c r="Q135" s="1152"/>
      <c r="R135" s="1152"/>
      <c r="S135" s="1152"/>
      <c r="T135" s="1152"/>
      <c r="U135" s="1152"/>
      <c r="V135" s="1152"/>
      <c r="W135" s="1152"/>
      <c r="X135" s="1152"/>
      <c r="Y135" s="1152"/>
      <c r="Z135" s="1153"/>
      <c r="AA135" s="557" t="s">
        <v>717</v>
      </c>
      <c r="AB135" s="540" t="s">
        <v>718</v>
      </c>
      <c r="AC135" s="540" t="s">
        <v>701</v>
      </c>
      <c r="AD135" s="544" t="s">
        <v>196</v>
      </c>
      <c r="AE135" s="548">
        <v>1</v>
      </c>
      <c r="AF135" s="560">
        <v>0</v>
      </c>
      <c r="AG135" s="565">
        <v>0.5</v>
      </c>
      <c r="AH135" s="565">
        <v>0.5</v>
      </c>
    </row>
    <row r="136" spans="1:34" ht="60">
      <c r="A136" s="100"/>
      <c r="B136" s="1151"/>
      <c r="C136" s="1152"/>
      <c r="D136" s="1152"/>
      <c r="E136" s="1152"/>
      <c r="F136" s="1152"/>
      <c r="G136" s="1152"/>
      <c r="H136" s="1152"/>
      <c r="I136" s="1152"/>
      <c r="J136" s="1152"/>
      <c r="K136" s="1152"/>
      <c r="L136" s="1152"/>
      <c r="M136" s="1152"/>
      <c r="N136" s="1152"/>
      <c r="O136" s="1152"/>
      <c r="P136" s="1152"/>
      <c r="Q136" s="1152"/>
      <c r="R136" s="1152"/>
      <c r="S136" s="1152"/>
      <c r="T136" s="1152"/>
      <c r="U136" s="1152"/>
      <c r="V136" s="1152"/>
      <c r="W136" s="1152"/>
      <c r="X136" s="1152"/>
      <c r="Y136" s="1152"/>
      <c r="Z136" s="1153"/>
      <c r="AA136" s="557" t="s">
        <v>719</v>
      </c>
      <c r="AB136" s="540" t="s">
        <v>720</v>
      </c>
      <c r="AC136" s="540" t="s">
        <v>701</v>
      </c>
      <c r="AD136" s="544" t="s">
        <v>196</v>
      </c>
      <c r="AE136" s="548">
        <v>1</v>
      </c>
      <c r="AF136" s="560">
        <v>0</v>
      </c>
      <c r="AG136" s="565">
        <v>0.5</v>
      </c>
      <c r="AH136" s="565">
        <v>0.5</v>
      </c>
    </row>
    <row r="137" spans="1:34" ht="60">
      <c r="A137" s="100"/>
      <c r="B137" s="1151"/>
      <c r="C137" s="1152"/>
      <c r="D137" s="1152"/>
      <c r="E137" s="1152"/>
      <c r="F137" s="1152"/>
      <c r="G137" s="1152"/>
      <c r="H137" s="1152"/>
      <c r="I137" s="1152"/>
      <c r="J137" s="1152"/>
      <c r="K137" s="1152"/>
      <c r="L137" s="1152"/>
      <c r="M137" s="1152"/>
      <c r="N137" s="1152"/>
      <c r="O137" s="1152"/>
      <c r="P137" s="1152"/>
      <c r="Q137" s="1152"/>
      <c r="R137" s="1152"/>
      <c r="S137" s="1152"/>
      <c r="T137" s="1152"/>
      <c r="U137" s="1152"/>
      <c r="V137" s="1152"/>
      <c r="W137" s="1152"/>
      <c r="X137" s="1152"/>
      <c r="Y137" s="1152"/>
      <c r="Z137" s="1153"/>
      <c r="AA137" s="557" t="s">
        <v>721</v>
      </c>
      <c r="AB137" s="540" t="s">
        <v>722</v>
      </c>
      <c r="AC137" s="540" t="s">
        <v>701</v>
      </c>
      <c r="AD137" s="544" t="s">
        <v>196</v>
      </c>
      <c r="AE137" s="548">
        <v>1</v>
      </c>
      <c r="AF137" s="561">
        <v>0.2</v>
      </c>
      <c r="AG137" s="565">
        <v>0.4</v>
      </c>
      <c r="AH137" s="547">
        <v>0.4</v>
      </c>
    </row>
    <row r="138" spans="1:34" ht="30" customHeight="1">
      <c r="A138" s="100"/>
      <c r="B138" s="1151"/>
      <c r="C138" s="1152"/>
      <c r="D138" s="1152"/>
      <c r="E138" s="1152"/>
      <c r="F138" s="1152"/>
      <c r="G138" s="1152"/>
      <c r="H138" s="1152"/>
      <c r="I138" s="1152"/>
      <c r="J138" s="1152"/>
      <c r="K138" s="1152"/>
      <c r="L138" s="1152"/>
      <c r="M138" s="1152"/>
      <c r="N138" s="1152"/>
      <c r="O138" s="1152"/>
      <c r="P138" s="1152"/>
      <c r="Q138" s="1152"/>
      <c r="R138" s="1152"/>
      <c r="S138" s="1152"/>
      <c r="T138" s="1152"/>
      <c r="U138" s="1152"/>
      <c r="V138" s="1152"/>
      <c r="W138" s="1152"/>
      <c r="X138" s="1152"/>
      <c r="Y138" s="1152"/>
      <c r="Z138" s="1153"/>
      <c r="AA138" s="1146" t="s">
        <v>723</v>
      </c>
      <c r="AB138" s="1147" t="s">
        <v>723</v>
      </c>
      <c r="AC138" s="540" t="s">
        <v>724</v>
      </c>
      <c r="AD138" s="544" t="s">
        <v>196</v>
      </c>
      <c r="AE138" s="548">
        <v>1</v>
      </c>
      <c r="AF138" s="561">
        <v>0.6</v>
      </c>
      <c r="AG138" s="565">
        <v>0.2</v>
      </c>
      <c r="AH138" s="565">
        <v>0.2</v>
      </c>
    </row>
    <row r="139" spans="1:34" ht="30" customHeight="1">
      <c r="A139" s="100"/>
      <c r="B139" s="1151"/>
      <c r="C139" s="1152"/>
      <c r="D139" s="1152"/>
      <c r="E139" s="1152"/>
      <c r="F139" s="1152"/>
      <c r="G139" s="1152"/>
      <c r="H139" s="1152"/>
      <c r="I139" s="1152"/>
      <c r="J139" s="1152"/>
      <c r="K139" s="1152"/>
      <c r="L139" s="1152"/>
      <c r="M139" s="1152"/>
      <c r="N139" s="1152"/>
      <c r="O139" s="1152"/>
      <c r="P139" s="1152"/>
      <c r="Q139" s="1152"/>
      <c r="R139" s="1152"/>
      <c r="S139" s="1152"/>
      <c r="T139" s="1152"/>
      <c r="U139" s="1152"/>
      <c r="V139" s="1152"/>
      <c r="W139" s="1152"/>
      <c r="X139" s="1152"/>
      <c r="Y139" s="1152"/>
      <c r="Z139" s="1153"/>
      <c r="AA139" s="1146"/>
      <c r="AB139" s="1147"/>
      <c r="AC139" s="540" t="s">
        <v>725</v>
      </c>
      <c r="AD139" s="544" t="s">
        <v>196</v>
      </c>
      <c r="AE139" s="548">
        <v>1</v>
      </c>
      <c r="AF139" s="561">
        <v>0.3</v>
      </c>
      <c r="AG139" s="565">
        <v>0.4</v>
      </c>
      <c r="AH139" s="565">
        <v>0.3</v>
      </c>
    </row>
    <row r="140" spans="1:34" ht="45">
      <c r="A140" s="100"/>
      <c r="B140" s="1151"/>
      <c r="C140" s="1152"/>
      <c r="D140" s="1152"/>
      <c r="E140" s="1152"/>
      <c r="F140" s="1152"/>
      <c r="G140" s="1152"/>
      <c r="H140" s="1152"/>
      <c r="I140" s="1152"/>
      <c r="J140" s="1152"/>
      <c r="K140" s="1152"/>
      <c r="L140" s="1152"/>
      <c r="M140" s="1152"/>
      <c r="N140" s="1152"/>
      <c r="O140" s="1152"/>
      <c r="P140" s="1152"/>
      <c r="Q140" s="1152"/>
      <c r="R140" s="1152"/>
      <c r="S140" s="1152"/>
      <c r="T140" s="1152"/>
      <c r="U140" s="1152"/>
      <c r="V140" s="1152"/>
      <c r="W140" s="1152"/>
      <c r="X140" s="1152"/>
      <c r="Y140" s="1152"/>
      <c r="Z140" s="1153"/>
      <c r="AA140" s="1146"/>
      <c r="AB140" s="1147"/>
      <c r="AC140" s="540" t="s">
        <v>726</v>
      </c>
      <c r="AD140" s="544" t="s">
        <v>196</v>
      </c>
      <c r="AE140" s="548">
        <v>1</v>
      </c>
      <c r="AF140" s="561">
        <v>0.6</v>
      </c>
      <c r="AG140" s="565">
        <v>0.2</v>
      </c>
      <c r="AH140" s="547">
        <v>0.2</v>
      </c>
    </row>
    <row r="141" spans="1:34" ht="60">
      <c r="A141" s="100"/>
      <c r="B141" s="1151"/>
      <c r="C141" s="1152"/>
      <c r="D141" s="1152"/>
      <c r="E141" s="1152"/>
      <c r="F141" s="1152"/>
      <c r="G141" s="1152"/>
      <c r="H141" s="1152"/>
      <c r="I141" s="1152"/>
      <c r="J141" s="1152"/>
      <c r="K141" s="1152"/>
      <c r="L141" s="1152"/>
      <c r="M141" s="1152"/>
      <c r="N141" s="1152"/>
      <c r="O141" s="1152"/>
      <c r="P141" s="1152"/>
      <c r="Q141" s="1152"/>
      <c r="R141" s="1152"/>
      <c r="S141" s="1152"/>
      <c r="T141" s="1152"/>
      <c r="U141" s="1152"/>
      <c r="V141" s="1152"/>
      <c r="W141" s="1152"/>
      <c r="X141" s="1152"/>
      <c r="Y141" s="1152"/>
      <c r="Z141" s="1153"/>
      <c r="AA141" s="1146"/>
      <c r="AB141" s="1147"/>
      <c r="AC141" s="540" t="s">
        <v>727</v>
      </c>
      <c r="AD141" s="544" t="s">
        <v>196</v>
      </c>
      <c r="AE141" s="548">
        <v>1</v>
      </c>
      <c r="AF141" s="561">
        <v>0.6</v>
      </c>
      <c r="AG141" s="565">
        <v>0.2</v>
      </c>
      <c r="AH141" s="547">
        <v>0.2</v>
      </c>
    </row>
    <row r="142" spans="1:34" ht="30.75" customHeight="1">
      <c r="A142" s="100"/>
      <c r="B142" s="1151"/>
      <c r="C142" s="1152"/>
      <c r="D142" s="1152"/>
      <c r="E142" s="1152"/>
      <c r="F142" s="1152"/>
      <c r="G142" s="1152"/>
      <c r="H142" s="1152"/>
      <c r="I142" s="1152"/>
      <c r="J142" s="1152"/>
      <c r="K142" s="1152"/>
      <c r="L142" s="1152"/>
      <c r="M142" s="1152"/>
      <c r="N142" s="1152"/>
      <c r="O142" s="1152"/>
      <c r="P142" s="1152"/>
      <c r="Q142" s="1152"/>
      <c r="R142" s="1152"/>
      <c r="S142" s="1152"/>
      <c r="T142" s="1152"/>
      <c r="U142" s="1152"/>
      <c r="V142" s="1152"/>
      <c r="W142" s="1152"/>
      <c r="X142" s="1152"/>
      <c r="Y142" s="1152"/>
      <c r="Z142" s="1153"/>
      <c r="AA142" s="558" t="s">
        <v>728</v>
      </c>
      <c r="AB142" s="540" t="s">
        <v>729</v>
      </c>
      <c r="AC142" s="540" t="s">
        <v>701</v>
      </c>
      <c r="AD142" s="544" t="s">
        <v>196</v>
      </c>
      <c r="AE142" s="548">
        <v>1</v>
      </c>
      <c r="AF142" s="561">
        <v>0.6</v>
      </c>
      <c r="AG142" s="565">
        <v>0.2</v>
      </c>
      <c r="AH142" s="547">
        <v>0.2</v>
      </c>
    </row>
    <row r="143" spans="1:34" ht="30.75" customHeight="1" thickBot="1">
      <c r="A143" s="100"/>
      <c r="B143" s="1154"/>
      <c r="C143" s="1155"/>
      <c r="D143" s="1155"/>
      <c r="E143" s="1155"/>
      <c r="F143" s="1155"/>
      <c r="G143" s="1155"/>
      <c r="H143" s="1155"/>
      <c r="I143" s="1155"/>
      <c r="J143" s="1155"/>
      <c r="K143" s="1155"/>
      <c r="L143" s="1155"/>
      <c r="M143" s="1155"/>
      <c r="N143" s="1155"/>
      <c r="O143" s="1155"/>
      <c r="P143" s="1155"/>
      <c r="Q143" s="1155"/>
      <c r="R143" s="1155"/>
      <c r="S143" s="1155"/>
      <c r="T143" s="1155"/>
      <c r="U143" s="1155"/>
      <c r="V143" s="1155"/>
      <c r="W143" s="1155"/>
      <c r="X143" s="1155"/>
      <c r="Y143" s="1155"/>
      <c r="Z143" s="1156"/>
      <c r="AA143" s="559" t="s">
        <v>730</v>
      </c>
      <c r="AB143" s="549" t="s">
        <v>731</v>
      </c>
      <c r="AC143" s="549" t="s">
        <v>732</v>
      </c>
      <c r="AD143" s="550" t="s">
        <v>196</v>
      </c>
      <c r="AE143" s="551">
        <v>1</v>
      </c>
      <c r="AF143" s="562">
        <v>0</v>
      </c>
      <c r="AG143" s="566">
        <v>0.5</v>
      </c>
      <c r="AH143" s="552">
        <v>0.5</v>
      </c>
    </row>
    <row r="144" spans="1:34" ht="15">
      <c r="A144" s="100"/>
    </row>
    <row r="145" spans="1:1" ht="15">
      <c r="A145" s="100"/>
    </row>
    <row r="146" spans="1:1" ht="15">
      <c r="A146" s="100"/>
    </row>
    <row r="147" spans="1:1" ht="15">
      <c r="A147" s="100"/>
    </row>
    <row r="148" spans="1:1" ht="15">
      <c r="A148" s="100"/>
    </row>
    <row r="149" spans="1:1" ht="15">
      <c r="A149" s="100"/>
    </row>
    <row r="150" spans="1:1" ht="15">
      <c r="A150" s="100"/>
    </row>
    <row r="151" spans="1:1" ht="15">
      <c r="A151" s="100"/>
    </row>
    <row r="152" spans="1:1" ht="15">
      <c r="A152" s="100"/>
    </row>
    <row r="153" spans="1:1" ht="15">
      <c r="A153" s="100"/>
    </row>
    <row r="154" spans="1:1" ht="15">
      <c r="A154" s="100"/>
    </row>
    <row r="155" spans="1:1" ht="15">
      <c r="A155" s="100"/>
    </row>
    <row r="156" spans="1:1" ht="15">
      <c r="A156" s="100"/>
    </row>
    <row r="157" spans="1:1" ht="15">
      <c r="A157" s="100"/>
    </row>
    <row r="158" spans="1:1" ht="15">
      <c r="A158" s="100"/>
    </row>
    <row r="159" spans="1:1" ht="15">
      <c r="A159" s="100"/>
    </row>
    <row r="160" spans="1:1" ht="15">
      <c r="A160" s="100"/>
    </row>
    <row r="161" spans="1:1" ht="15">
      <c r="A161" s="100"/>
    </row>
    <row r="162" spans="1:1" ht="15">
      <c r="A162" s="100"/>
    </row>
    <row r="163" spans="1:1" ht="15">
      <c r="A163" s="100"/>
    </row>
    <row r="164" spans="1:1" ht="15">
      <c r="A164" s="100"/>
    </row>
    <row r="165" spans="1:1" ht="15">
      <c r="A165" s="100"/>
    </row>
    <row r="166" spans="1:1" ht="15">
      <c r="A166" s="100"/>
    </row>
    <row r="167" spans="1:1" ht="15">
      <c r="A167" s="100"/>
    </row>
    <row r="168" spans="1:1" ht="15">
      <c r="A168" s="100"/>
    </row>
    <row r="169" spans="1:1" ht="15">
      <c r="A169" s="100"/>
    </row>
    <row r="170" spans="1:1" ht="15">
      <c r="A170" s="100"/>
    </row>
    <row r="171" spans="1:1" ht="15">
      <c r="A171" s="100"/>
    </row>
    <row r="172" spans="1:1" ht="15">
      <c r="A172" s="100"/>
    </row>
    <row r="173" spans="1:1" ht="15">
      <c r="A173" s="100"/>
    </row>
    <row r="174" spans="1:1" ht="15">
      <c r="A174" s="100"/>
    </row>
    <row r="175" spans="1:1" ht="15">
      <c r="A175" s="100"/>
    </row>
    <row r="176" spans="1:1" ht="15">
      <c r="A176" s="100"/>
    </row>
    <row r="177" spans="1:1" ht="15">
      <c r="A177" s="100"/>
    </row>
    <row r="178" spans="1:1" ht="15">
      <c r="A178" s="100"/>
    </row>
    <row r="179" spans="1:1" ht="15">
      <c r="A179" s="100"/>
    </row>
    <row r="180" spans="1:1" ht="15">
      <c r="A180" s="100"/>
    </row>
    <row r="181" spans="1:1" ht="15">
      <c r="A181" s="100"/>
    </row>
    <row r="182" spans="1:1" ht="15">
      <c r="A182" s="100"/>
    </row>
    <row r="183" spans="1:1" ht="15">
      <c r="A183" s="100"/>
    </row>
    <row r="184" spans="1:1" ht="15">
      <c r="A184" s="100"/>
    </row>
    <row r="185" spans="1:1" ht="15">
      <c r="A185" s="100"/>
    </row>
    <row r="186" spans="1:1" ht="15">
      <c r="A186" s="100"/>
    </row>
    <row r="187" spans="1:1" ht="15">
      <c r="A187" s="100"/>
    </row>
    <row r="188" spans="1:1" ht="15">
      <c r="A188" s="100"/>
    </row>
    <row r="189" spans="1:1" ht="15">
      <c r="A189" s="100"/>
    </row>
    <row r="190" spans="1:1" ht="15">
      <c r="A190" s="100"/>
    </row>
    <row r="191" spans="1:1" ht="15">
      <c r="A191" s="100"/>
    </row>
    <row r="192" spans="1:1" ht="15">
      <c r="A192" s="100"/>
    </row>
    <row r="193" spans="1:1" ht="15">
      <c r="A193" s="100"/>
    </row>
    <row r="194" spans="1:1" ht="15">
      <c r="A194" s="100"/>
    </row>
    <row r="195" spans="1:1" ht="15">
      <c r="A195" s="100"/>
    </row>
    <row r="196" spans="1:1" ht="15">
      <c r="A196" s="100"/>
    </row>
    <row r="197" spans="1:1" ht="15">
      <c r="A197" s="100"/>
    </row>
    <row r="198" spans="1:1" ht="15">
      <c r="A198" s="100"/>
    </row>
    <row r="199" spans="1:1" ht="15">
      <c r="A199" s="100"/>
    </row>
    <row r="200" spans="1:1" ht="15">
      <c r="A200" s="100"/>
    </row>
    <row r="201" spans="1:1" ht="15">
      <c r="A201" s="100"/>
    </row>
    <row r="202" spans="1:1" ht="15">
      <c r="A202" s="100"/>
    </row>
    <row r="203" spans="1:1" ht="15">
      <c r="A203" s="100"/>
    </row>
    <row r="204" spans="1:1" ht="15">
      <c r="A204" s="100"/>
    </row>
    <row r="205" spans="1:1" ht="15">
      <c r="A205" s="100"/>
    </row>
    <row r="206" spans="1:1" ht="15">
      <c r="A206" s="100"/>
    </row>
    <row r="207" spans="1:1" ht="15">
      <c r="A207" s="100"/>
    </row>
    <row r="208" spans="1:1" ht="15">
      <c r="A208" s="100"/>
    </row>
    <row r="209" spans="1:1" ht="15">
      <c r="A209" s="100"/>
    </row>
    <row r="210" spans="1:1" ht="15">
      <c r="A210" s="100"/>
    </row>
    <row r="211" spans="1:1" ht="15">
      <c r="A211" s="100"/>
    </row>
    <row r="212" spans="1:1" ht="15">
      <c r="A212" s="100"/>
    </row>
    <row r="213" spans="1:1" ht="15">
      <c r="A213" s="100"/>
    </row>
    <row r="214" spans="1:1" ht="15">
      <c r="A214" s="100"/>
    </row>
    <row r="215" spans="1:1" ht="15">
      <c r="A215" s="100"/>
    </row>
    <row r="216" spans="1:1" ht="15">
      <c r="A216" s="100"/>
    </row>
    <row r="217" spans="1:1" ht="15">
      <c r="A217" s="100"/>
    </row>
    <row r="218" spans="1:1" ht="15">
      <c r="A218" s="100"/>
    </row>
    <row r="219" spans="1:1" ht="15">
      <c r="A219" s="100"/>
    </row>
    <row r="220" spans="1:1" ht="15">
      <c r="A220" s="100"/>
    </row>
    <row r="221" spans="1:1" ht="15">
      <c r="A221" s="100"/>
    </row>
    <row r="222" spans="1:1" ht="15">
      <c r="A222" s="100"/>
    </row>
    <row r="223" spans="1:1" ht="15">
      <c r="A223" s="100"/>
    </row>
    <row r="224" spans="1:1" ht="15">
      <c r="A224" s="100"/>
    </row>
    <row r="225" spans="1:34" ht="15">
      <c r="A225" s="100"/>
    </row>
    <row r="226" spans="1:34" ht="15">
      <c r="A226" s="100"/>
    </row>
    <row r="227" spans="1:34" ht="15">
      <c r="A227" s="100"/>
    </row>
    <row r="228" spans="1:34" ht="15">
      <c r="A228" s="100"/>
    </row>
    <row r="229" spans="1:34" ht="15">
      <c r="A229" s="100"/>
    </row>
    <row r="230" spans="1:34" ht="15">
      <c r="A230" s="100"/>
    </row>
    <row r="231" spans="1:34" ht="12.75" customHeight="1">
      <c r="A231" s="100"/>
      <c r="B231" s="12"/>
      <c r="C231" s="12"/>
      <c r="D231" s="12"/>
      <c r="E231" s="12"/>
      <c r="R231" s="12"/>
      <c r="S231" s="12"/>
      <c r="T231" s="12"/>
      <c r="U231" s="12"/>
      <c r="V231" s="12"/>
      <c r="W231" s="12"/>
      <c r="X231" s="12"/>
      <c r="Y231" s="12"/>
      <c r="Z231" s="12"/>
      <c r="AA231" s="12"/>
      <c r="AB231" s="12"/>
      <c r="AC231" s="12"/>
      <c r="AD231" s="12"/>
      <c r="AE231" s="13"/>
      <c r="AF231" s="13"/>
      <c r="AG231" s="13"/>
      <c r="AH231" s="668"/>
    </row>
    <row r="232" spans="1:34" ht="15">
      <c r="A232" s="100"/>
      <c r="F232" s="12"/>
      <c r="G232" s="12"/>
      <c r="H232" s="12"/>
      <c r="I232" s="12"/>
      <c r="J232" s="12"/>
      <c r="K232" s="12"/>
      <c r="L232" s="12"/>
      <c r="M232" s="12"/>
      <c r="N232" s="12"/>
      <c r="O232" s="12"/>
      <c r="P232" s="12"/>
      <c r="Q232" s="12"/>
    </row>
    <row r="233" spans="1:34" ht="15">
      <c r="A233" s="100"/>
    </row>
    <row r="234" spans="1:34" ht="15">
      <c r="A234" s="100"/>
    </row>
    <row r="235" spans="1:34" ht="15">
      <c r="A235" s="100"/>
    </row>
    <row r="236" spans="1:34" ht="15">
      <c r="A236" s="100"/>
    </row>
    <row r="237" spans="1:34" ht="15">
      <c r="A237" s="100"/>
    </row>
    <row r="238" spans="1:34" ht="15">
      <c r="A238" s="100"/>
    </row>
    <row r="239" spans="1:34" ht="15">
      <c r="A239" s="100"/>
    </row>
    <row r="240" spans="1:34" ht="15">
      <c r="A240" s="100"/>
    </row>
    <row r="241" spans="1:34" ht="15">
      <c r="A241" s="100"/>
    </row>
    <row r="242" spans="1:34" ht="15">
      <c r="A242" s="100"/>
    </row>
    <row r="243" spans="1:34" ht="15">
      <c r="A243" s="100"/>
    </row>
    <row r="244" spans="1:34" ht="15">
      <c r="A244" s="100"/>
    </row>
    <row r="245" spans="1:34" ht="15">
      <c r="A245" s="100"/>
    </row>
    <row r="246" spans="1:34" ht="12.75" customHeight="1">
      <c r="A246" s="100"/>
      <c r="B246" s="12"/>
      <c r="C246" s="12"/>
      <c r="D246" s="12"/>
      <c r="E246" s="12"/>
      <c r="R246" s="12"/>
      <c r="S246" s="12"/>
      <c r="T246" s="12"/>
      <c r="U246" s="12"/>
      <c r="V246" s="12"/>
      <c r="W246" s="12"/>
      <c r="X246" s="12"/>
      <c r="Y246" s="12"/>
      <c r="Z246" s="12"/>
      <c r="AA246" s="12"/>
      <c r="AB246" s="12"/>
      <c r="AC246" s="12"/>
      <c r="AD246" s="12"/>
      <c r="AE246" s="13"/>
      <c r="AF246" s="13"/>
      <c r="AG246" s="13"/>
      <c r="AH246" s="668"/>
    </row>
    <row r="247" spans="1:34" ht="12.75" customHeight="1">
      <c r="A247" s="100"/>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3"/>
      <c r="AF247" s="13"/>
      <c r="AG247" s="13"/>
      <c r="AH247" s="668"/>
    </row>
    <row r="248" spans="1:34" ht="15">
      <c r="A248" s="100"/>
      <c r="F248" s="12"/>
      <c r="G248" s="12"/>
      <c r="H248" s="12"/>
      <c r="I248" s="12"/>
      <c r="J248" s="12"/>
      <c r="K248" s="12"/>
      <c r="L248" s="12"/>
      <c r="M248" s="12"/>
      <c r="N248" s="12"/>
      <c r="O248" s="12"/>
      <c r="P248" s="12"/>
      <c r="Q248" s="12"/>
    </row>
    <row r="249" spans="1:34" ht="15">
      <c r="A249" s="100"/>
    </row>
    <row r="250" spans="1:34" ht="15">
      <c r="A250" s="100"/>
    </row>
    <row r="251" spans="1:34" ht="15">
      <c r="A251" s="100"/>
    </row>
    <row r="252" spans="1:34" ht="15">
      <c r="A252" s="100"/>
    </row>
    <row r="253" spans="1:34" ht="15">
      <c r="A253" s="100"/>
    </row>
    <row r="254" spans="1:34" ht="12.75" customHeight="1">
      <c r="A254" s="100"/>
      <c r="B254" s="12"/>
      <c r="C254" s="12"/>
      <c r="D254" s="12"/>
      <c r="E254" s="12"/>
      <c r="R254" s="12"/>
      <c r="S254" s="12"/>
      <c r="T254" s="12"/>
      <c r="U254" s="12"/>
      <c r="V254" s="12"/>
      <c r="W254" s="12"/>
      <c r="X254" s="12"/>
      <c r="Y254" s="12"/>
      <c r="Z254" s="12"/>
      <c r="AA254" s="12"/>
      <c r="AB254" s="12"/>
      <c r="AC254" s="12"/>
      <c r="AD254" s="12"/>
      <c r="AE254" s="13"/>
      <c r="AF254" s="13"/>
      <c r="AG254" s="13"/>
      <c r="AH254" s="668"/>
    </row>
    <row r="255" spans="1:34" ht="12.75" customHeight="1">
      <c r="A255" s="100"/>
      <c r="B255" s="12"/>
      <c r="C255" s="12"/>
      <c r="D255" s="12"/>
      <c r="E255" s="12"/>
      <c r="F255" s="23">
        <v>0.2</v>
      </c>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3"/>
      <c r="AF255" s="13"/>
      <c r="AG255" s="13"/>
      <c r="AH255" s="668"/>
    </row>
    <row r="256" spans="1:34" ht="12.75" customHeight="1">
      <c r="A256" s="100"/>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3"/>
      <c r="AF256" s="13"/>
      <c r="AG256" s="13"/>
      <c r="AH256" s="668"/>
    </row>
    <row r="257" spans="1:17" ht="15">
      <c r="A257" s="100"/>
      <c r="F257" s="12"/>
      <c r="G257" s="12"/>
      <c r="H257" s="12"/>
      <c r="I257" s="12"/>
      <c r="J257" s="12"/>
      <c r="K257" s="12"/>
      <c r="L257" s="12"/>
      <c r="M257" s="12"/>
      <c r="N257" s="12"/>
      <c r="O257" s="12"/>
      <c r="P257" s="12"/>
      <c r="Q257" s="12"/>
    </row>
    <row r="258" spans="1:17" ht="15">
      <c r="A258" s="100"/>
    </row>
    <row r="259" spans="1:17" ht="15">
      <c r="A259" s="100"/>
    </row>
    <row r="260" spans="1:17" ht="15">
      <c r="A260" s="100"/>
    </row>
    <row r="261" spans="1:17" ht="15">
      <c r="A261" s="100"/>
    </row>
    <row r="262" spans="1:17" ht="15">
      <c r="A262" s="100"/>
    </row>
    <row r="263" spans="1:17" ht="15">
      <c r="A263" s="100"/>
    </row>
    <row r="264" spans="1:17" ht="15">
      <c r="A264" s="100"/>
    </row>
    <row r="265" spans="1:17" ht="15">
      <c r="A265" s="100"/>
    </row>
    <row r="266" spans="1:17" ht="15">
      <c r="A266" s="100"/>
    </row>
    <row r="267" spans="1:17" ht="15">
      <c r="A267" s="100"/>
    </row>
    <row r="268" spans="1:17" ht="15">
      <c r="A268" s="100"/>
    </row>
    <row r="269" spans="1:17" ht="15">
      <c r="A269" s="100"/>
    </row>
    <row r="270" spans="1:17" ht="15">
      <c r="A270" s="100"/>
    </row>
    <row r="271" spans="1:17" ht="15.75" customHeight="1">
      <c r="A271" s="100"/>
    </row>
    <row r="272" spans="1:17" ht="15.75" customHeight="1">
      <c r="A272" s="100"/>
    </row>
    <row r="273" spans="1:1" ht="15.75" customHeight="1">
      <c r="A273" s="100"/>
    </row>
    <row r="274" spans="1:1" ht="15.75" customHeight="1">
      <c r="A274" s="100"/>
    </row>
    <row r="275" spans="1:1" ht="15.75" customHeight="1">
      <c r="A275" s="100"/>
    </row>
    <row r="276" spans="1:1" ht="15.75" customHeight="1">
      <c r="A276" s="100"/>
    </row>
    <row r="277" spans="1:1" ht="15.75" customHeight="1">
      <c r="A277" s="100"/>
    </row>
    <row r="278" spans="1:1" ht="15.75" customHeight="1">
      <c r="A278" s="100"/>
    </row>
    <row r="279" spans="1:1" ht="15.75" customHeight="1">
      <c r="A279" s="100"/>
    </row>
    <row r="280" spans="1:1" ht="15.75" customHeight="1">
      <c r="A280" s="100"/>
    </row>
    <row r="281" spans="1:1" ht="15.75" customHeight="1">
      <c r="A281" s="100"/>
    </row>
    <row r="282" spans="1:1" ht="15.75" customHeight="1">
      <c r="A282" s="100"/>
    </row>
    <row r="283" spans="1:1" ht="15.75" customHeight="1">
      <c r="A283" s="100"/>
    </row>
    <row r="284" spans="1:1" ht="15.75" customHeight="1">
      <c r="A284" s="100"/>
    </row>
    <row r="285" spans="1:1" ht="15.75" customHeight="1">
      <c r="A285" s="100"/>
    </row>
    <row r="286" spans="1:1" ht="15.75" customHeight="1">
      <c r="A286" s="100"/>
    </row>
    <row r="287" spans="1:1" ht="15.75" customHeight="1">
      <c r="A287" s="100"/>
    </row>
    <row r="288" spans="1:1" ht="15.75" customHeight="1">
      <c r="A288" s="100"/>
    </row>
    <row r="289" spans="1:1" ht="15.75" customHeight="1">
      <c r="A289" s="100"/>
    </row>
    <row r="290" spans="1:1" ht="15.75" customHeight="1">
      <c r="A290" s="100"/>
    </row>
    <row r="291" spans="1:1" ht="15.75" customHeight="1">
      <c r="A291" s="100"/>
    </row>
    <row r="292" spans="1:1" ht="15.75" customHeight="1">
      <c r="A292" s="100"/>
    </row>
    <row r="293" spans="1:1" ht="15.75" customHeight="1">
      <c r="A293" s="100"/>
    </row>
    <row r="294" spans="1:1" ht="15.75" customHeight="1">
      <c r="A294" s="100"/>
    </row>
    <row r="295" spans="1:1" ht="15.75" customHeight="1">
      <c r="A295" s="100"/>
    </row>
    <row r="296" spans="1:1" ht="15.75" customHeight="1">
      <c r="A296" s="100"/>
    </row>
    <row r="297" spans="1:1" ht="15.75" customHeight="1">
      <c r="A297" s="100"/>
    </row>
    <row r="298" spans="1:1" ht="15.75" customHeight="1">
      <c r="A298" s="100"/>
    </row>
    <row r="299" spans="1:1" ht="15.75" customHeight="1">
      <c r="A299" s="100"/>
    </row>
    <row r="300" spans="1:1" ht="15.75" customHeight="1">
      <c r="A300" s="100"/>
    </row>
    <row r="301" spans="1:1" ht="15.75" customHeight="1">
      <c r="A301" s="100"/>
    </row>
    <row r="302" spans="1:1" ht="15.75" customHeight="1"/>
    <row r="303" spans="1:1" ht="15.75" customHeight="1"/>
    <row r="304" spans="1:1"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 customHeight="1"/>
    <row r="905" ht="15"/>
    <row r="906" ht="15"/>
    <row r="907" ht="15"/>
    <row r="908" ht="15"/>
    <row r="909" ht="15.6" customHeight="1"/>
    <row r="910" ht="15.6" customHeight="1"/>
    <row r="911" ht="15.6" customHeight="1"/>
    <row r="912" ht="15.6" customHeight="1"/>
    <row r="913" ht="15.6" customHeight="1"/>
    <row r="914" ht="15.6" customHeight="1"/>
    <row r="915" ht="15.6" customHeight="1"/>
    <row r="916" ht="15.6" customHeight="1"/>
    <row r="917" ht="15.6" customHeight="1"/>
    <row r="918" ht="15.6" customHeight="1"/>
    <row r="919" ht="15.6" customHeight="1"/>
    <row r="920" ht="15.6" customHeight="1"/>
    <row r="921" ht="15.6" customHeight="1"/>
    <row r="922" ht="15.6" customHeight="1"/>
    <row r="923" ht="15.6" customHeight="1"/>
    <row r="924" ht="15.6" customHeight="1"/>
    <row r="925" ht="15.6" customHeight="1"/>
    <row r="926" ht="15.6" customHeight="1"/>
    <row r="927" ht="15.6" customHeight="1"/>
    <row r="928" ht="15.6" customHeight="1"/>
    <row r="929" ht="15.6" customHeight="1"/>
    <row r="930" ht="15.6" customHeight="1"/>
    <row r="931" ht="15.6" customHeight="1"/>
    <row r="932" ht="15.6" customHeight="1"/>
    <row r="933" ht="15.6" customHeight="1"/>
    <row r="934" ht="15.6" customHeight="1"/>
    <row r="935" ht="15.6" customHeight="1"/>
    <row r="936" ht="15.6" customHeight="1"/>
    <row r="937" ht="15.6" customHeight="1"/>
    <row r="938" ht="15.6" customHeight="1"/>
    <row r="939" ht="15.6" customHeight="1"/>
    <row r="940" ht="15.6" customHeight="1"/>
    <row r="941" ht="15.6" customHeight="1"/>
    <row r="942" ht="15.6" customHeight="1"/>
    <row r="943" ht="15.6" customHeight="1"/>
    <row r="944" ht="15.6" customHeight="1"/>
    <row r="945" ht="15.6" customHeight="1"/>
    <row r="946" ht="15.6" customHeight="1"/>
    <row r="947" ht="15.6" customHeight="1"/>
    <row r="948" ht="15.6" customHeight="1"/>
    <row r="949" ht="15.6" customHeight="1"/>
    <row r="950" ht="15.6" customHeight="1"/>
    <row r="951" ht="15.6" customHeight="1"/>
    <row r="952" ht="15.6" customHeight="1"/>
    <row r="953" ht="15.6" customHeight="1"/>
    <row r="954" ht="15.6" customHeight="1"/>
    <row r="955" ht="15.6" customHeight="1"/>
    <row r="956" ht="15.6" customHeight="1"/>
    <row r="957" ht="15.6" customHeight="1"/>
    <row r="958" ht="15.6" customHeight="1"/>
    <row r="959" ht="15.6" customHeight="1"/>
    <row r="960" ht="15.6" customHeight="1"/>
    <row r="961" ht="15.6" customHeight="1"/>
    <row r="962" ht="15.6" customHeight="1"/>
    <row r="963" ht="15.6" customHeight="1"/>
    <row r="964" ht="15.6" customHeight="1"/>
    <row r="965" ht="15.6" customHeight="1"/>
    <row r="966" ht="15.6" customHeight="1"/>
    <row r="967" ht="15.6" customHeight="1"/>
    <row r="968" ht="15.6" customHeight="1"/>
    <row r="969" ht="15.6" customHeight="1"/>
    <row r="970" ht="15.6" customHeight="1"/>
    <row r="971" ht="15.6" customHeight="1"/>
    <row r="972" ht="15.6" customHeight="1"/>
    <row r="973" ht="15.6" customHeight="1"/>
    <row r="974" ht="15.6" customHeight="1"/>
    <row r="975" ht="15.6" customHeight="1"/>
    <row r="976" ht="15.6" customHeight="1"/>
    <row r="977" ht="15.6" customHeight="1"/>
    <row r="978" ht="15.6" customHeight="1"/>
    <row r="979" ht="15.6" customHeight="1"/>
    <row r="980" ht="15.6" customHeight="1"/>
    <row r="981" ht="15.6" customHeight="1"/>
    <row r="982" ht="15.6" customHeight="1"/>
    <row r="983" ht="15.6" customHeight="1"/>
    <row r="984" ht="15.6" customHeight="1"/>
    <row r="985" ht="15.6" customHeight="1"/>
    <row r="986" ht="15.6" customHeight="1"/>
    <row r="987" ht="15.6" customHeight="1"/>
    <row r="988" ht="15.6" customHeight="1"/>
    <row r="989" ht="15.6" customHeight="1"/>
    <row r="990" ht="15.6" customHeight="1"/>
    <row r="991" ht="15.6" customHeight="1"/>
    <row r="992" ht="15.6" customHeight="1"/>
    <row r="993" ht="15.6" customHeight="1"/>
    <row r="994" ht="15.6" customHeight="1"/>
    <row r="995" ht="15.6" customHeight="1"/>
    <row r="996" ht="15.6" customHeight="1"/>
    <row r="997" ht="15.6" customHeight="1"/>
    <row r="998" ht="15.6" customHeight="1"/>
    <row r="999" ht="15.6" customHeight="1"/>
    <row r="1000" ht="15.6" customHeight="1"/>
    <row r="1001" ht="15.6" customHeight="1"/>
    <row r="1002" ht="15.6" customHeight="1"/>
    <row r="1003" ht="15.6" customHeight="1"/>
    <row r="1004" ht="15.6" customHeight="1"/>
    <row r="1005" ht="15.6" customHeight="1"/>
    <row r="1006" ht="15.6" customHeight="1"/>
    <row r="1007" ht="15.6" customHeight="1"/>
    <row r="1008" ht="15.6" customHeight="1"/>
    <row r="1009" ht="15.6" customHeight="1"/>
    <row r="1010" ht="15.6" customHeight="1"/>
    <row r="1011" ht="15.6" customHeight="1"/>
    <row r="1012" ht="15.6" customHeight="1"/>
    <row r="1013" ht="15.6" customHeight="1"/>
  </sheetData>
  <mergeCells count="564">
    <mergeCell ref="T6:T7"/>
    <mergeCell ref="U6:U7"/>
    <mergeCell ref="Z6:Z7"/>
    <mergeCell ref="AC6:AC7"/>
    <mergeCell ref="B2:AH2"/>
    <mergeCell ref="B4:S4"/>
    <mergeCell ref="T4:AA4"/>
    <mergeCell ref="AB4:AH4"/>
    <mergeCell ref="AA6:AA7"/>
    <mergeCell ref="AB6:AB7"/>
    <mergeCell ref="AG6:AH6"/>
    <mergeCell ref="AD6:AD7"/>
    <mergeCell ref="V6:V7"/>
    <mergeCell ref="W6:W7"/>
    <mergeCell ref="X6:X7"/>
    <mergeCell ref="Y6:Y7"/>
    <mergeCell ref="B3:AH3"/>
    <mergeCell ref="B5:AF5"/>
    <mergeCell ref="AG5:AH5"/>
    <mergeCell ref="AE6:AE7"/>
    <mergeCell ref="AF6:AF7"/>
    <mergeCell ref="B6:B7"/>
    <mergeCell ref="C6:C7"/>
    <mergeCell ref="D6:D7"/>
    <mergeCell ref="E6:E7"/>
    <mergeCell ref="F6:Q6"/>
    <mergeCell ref="R6:R7"/>
    <mergeCell ref="S6:S7"/>
    <mergeCell ref="B8:B119"/>
    <mergeCell ref="C8:C42"/>
    <mergeCell ref="D8:D42"/>
    <mergeCell ref="E8:E21"/>
    <mergeCell ref="F8:F12"/>
    <mergeCell ref="E22:E29"/>
    <mergeCell ref="F22:F25"/>
    <mergeCell ref="E36:E39"/>
    <mergeCell ref="F36:F39"/>
    <mergeCell ref="E63:E75"/>
    <mergeCell ref="E76:E81"/>
    <mergeCell ref="C88:C119"/>
    <mergeCell ref="D88:D119"/>
    <mergeCell ref="E88:E89"/>
    <mergeCell ref="F88:F89"/>
    <mergeCell ref="E109:E113"/>
    <mergeCell ref="F19:F21"/>
    <mergeCell ref="G19:G21"/>
    <mergeCell ref="H19:H21"/>
    <mergeCell ref="I19:I21"/>
    <mergeCell ref="U8:U12"/>
    <mergeCell ref="L8:L12"/>
    <mergeCell ref="M8:M12"/>
    <mergeCell ref="N8:N12"/>
    <mergeCell ref="O8:O12"/>
    <mergeCell ref="P8:P12"/>
    <mergeCell ref="G8:G12"/>
    <mergeCell ref="H8:H12"/>
    <mergeCell ref="I8:I12"/>
    <mergeCell ref="J8:J12"/>
    <mergeCell ref="K8:K12"/>
    <mergeCell ref="AA8:AA12"/>
    <mergeCell ref="F14:F15"/>
    <mergeCell ref="G14:G15"/>
    <mergeCell ref="H14:H15"/>
    <mergeCell ref="I14:I15"/>
    <mergeCell ref="J14:J15"/>
    <mergeCell ref="K14:K15"/>
    <mergeCell ref="L14:L15"/>
    <mergeCell ref="M14:M15"/>
    <mergeCell ref="N14:N15"/>
    <mergeCell ref="O14:O15"/>
    <mergeCell ref="P14:P15"/>
    <mergeCell ref="Q14:Q15"/>
    <mergeCell ref="R14:R15"/>
    <mergeCell ref="S14:S15"/>
    <mergeCell ref="V8:V12"/>
    <mergeCell ref="W8:W10"/>
    <mergeCell ref="X8:X12"/>
    <mergeCell ref="Y8:Y12"/>
    <mergeCell ref="Z8:Z12"/>
    <mergeCell ref="Q8:Q12"/>
    <mergeCell ref="R8:R12"/>
    <mergeCell ref="S8:S12"/>
    <mergeCell ref="T8:T12"/>
    <mergeCell ref="Y14:Y15"/>
    <mergeCell ref="Z14:Z15"/>
    <mergeCell ref="F16:F18"/>
    <mergeCell ref="G16:G18"/>
    <mergeCell ref="H16:H18"/>
    <mergeCell ref="I16:I18"/>
    <mergeCell ref="J16:J18"/>
    <mergeCell ref="K16:K18"/>
    <mergeCell ref="L16:L18"/>
    <mergeCell ref="M16:M18"/>
    <mergeCell ref="N16:N18"/>
    <mergeCell ref="O16:O18"/>
    <mergeCell ref="P16:P18"/>
    <mergeCell ref="Q16:Q18"/>
    <mergeCell ref="R16:R18"/>
    <mergeCell ref="T14:T15"/>
    <mergeCell ref="U14:U15"/>
    <mergeCell ref="V14:V15"/>
    <mergeCell ref="W14:W15"/>
    <mergeCell ref="X14:X15"/>
    <mergeCell ref="X16:X18"/>
    <mergeCell ref="Y16:Y18"/>
    <mergeCell ref="Z16:Z18"/>
    <mergeCell ref="T16:T18"/>
    <mergeCell ref="J19:J21"/>
    <mergeCell ref="K19:K21"/>
    <mergeCell ref="L19:L21"/>
    <mergeCell ref="M19:M21"/>
    <mergeCell ref="N19:N21"/>
    <mergeCell ref="O19:O21"/>
    <mergeCell ref="P19:P21"/>
    <mergeCell ref="Q19:Q21"/>
    <mergeCell ref="S16:S18"/>
    <mergeCell ref="U16:U18"/>
    <mergeCell ref="V16:V18"/>
    <mergeCell ref="W16:W18"/>
    <mergeCell ref="W19:W21"/>
    <mergeCell ref="X19:X21"/>
    <mergeCell ref="Y19:Y21"/>
    <mergeCell ref="Z19:Z21"/>
    <mergeCell ref="R19:R21"/>
    <mergeCell ref="S19:S21"/>
    <mergeCell ref="T19:T21"/>
    <mergeCell ref="U19:U21"/>
    <mergeCell ref="V19:V21"/>
    <mergeCell ref="L22:L25"/>
    <mergeCell ref="M22:M25"/>
    <mergeCell ref="N22:N25"/>
    <mergeCell ref="O22:O25"/>
    <mergeCell ref="P22:P25"/>
    <mergeCell ref="G22:G25"/>
    <mergeCell ref="H22:H25"/>
    <mergeCell ref="I22:I25"/>
    <mergeCell ref="J22:J25"/>
    <mergeCell ref="K22:K25"/>
    <mergeCell ref="T26:T29"/>
    <mergeCell ref="V22:V25"/>
    <mergeCell ref="W22:W25"/>
    <mergeCell ref="X22:X25"/>
    <mergeCell ref="Y22:Y25"/>
    <mergeCell ref="Z22:Z25"/>
    <mergeCell ref="Q22:Q25"/>
    <mergeCell ref="R22:R25"/>
    <mergeCell ref="S22:S25"/>
    <mergeCell ref="T22:T25"/>
    <mergeCell ref="U22:U25"/>
    <mergeCell ref="Z26:Z29"/>
    <mergeCell ref="Y26:Y29"/>
    <mergeCell ref="K26:K29"/>
    <mergeCell ref="L26:L29"/>
    <mergeCell ref="M26:M29"/>
    <mergeCell ref="N26:N29"/>
    <mergeCell ref="O26:O29"/>
    <mergeCell ref="P26:P29"/>
    <mergeCell ref="Q26:Q29"/>
    <mergeCell ref="R26:R29"/>
    <mergeCell ref="S26:S29"/>
    <mergeCell ref="E31:E35"/>
    <mergeCell ref="F31:F35"/>
    <mergeCell ref="G31:G35"/>
    <mergeCell ref="H31:H35"/>
    <mergeCell ref="I31:I35"/>
    <mergeCell ref="J31:J35"/>
    <mergeCell ref="K31:K35"/>
    <mergeCell ref="L31:L35"/>
    <mergeCell ref="M31:M35"/>
    <mergeCell ref="F26:F29"/>
    <mergeCell ref="G26:G29"/>
    <mergeCell ref="H26:H29"/>
    <mergeCell ref="I26:I29"/>
    <mergeCell ref="X31:X35"/>
    <mergeCell ref="Y31:Y35"/>
    <mergeCell ref="Z31:Z35"/>
    <mergeCell ref="AA31:AA33"/>
    <mergeCell ref="AA34:AA35"/>
    <mergeCell ref="S31:S35"/>
    <mergeCell ref="T31:T35"/>
    <mergeCell ref="U31:U35"/>
    <mergeCell ref="V31:V35"/>
    <mergeCell ref="W31:W35"/>
    <mergeCell ref="N31:N35"/>
    <mergeCell ref="O31:O35"/>
    <mergeCell ref="P31:P35"/>
    <mergeCell ref="Q31:Q35"/>
    <mergeCell ref="R31:R35"/>
    <mergeCell ref="U26:U29"/>
    <mergeCell ref="V26:V29"/>
    <mergeCell ref="W26:W29"/>
    <mergeCell ref="X26:X29"/>
    <mergeCell ref="J26:J29"/>
    <mergeCell ref="L36:L39"/>
    <mergeCell ref="M36:M39"/>
    <mergeCell ref="N36:N39"/>
    <mergeCell ref="O36:O39"/>
    <mergeCell ref="P36:P39"/>
    <mergeCell ref="G36:G39"/>
    <mergeCell ref="H36:H39"/>
    <mergeCell ref="I36:I39"/>
    <mergeCell ref="J36:J39"/>
    <mergeCell ref="K36:K39"/>
    <mergeCell ref="R40:R42"/>
    <mergeCell ref="S40:S42"/>
    <mergeCell ref="V36:V39"/>
    <mergeCell ref="W36:W39"/>
    <mergeCell ref="X36:X39"/>
    <mergeCell ref="Y36:Y39"/>
    <mergeCell ref="Z36:Z39"/>
    <mergeCell ref="Q36:Q39"/>
    <mergeCell ref="R36:R39"/>
    <mergeCell ref="S36:S39"/>
    <mergeCell ref="T36:T39"/>
    <mergeCell ref="U36:U39"/>
    <mergeCell ref="Y40:Y42"/>
    <mergeCell ref="Z40:Z42"/>
    <mergeCell ref="I40:I42"/>
    <mergeCell ref="J40:J42"/>
    <mergeCell ref="K40:K42"/>
    <mergeCell ref="L40:L42"/>
    <mergeCell ref="M40:M42"/>
    <mergeCell ref="N40:N42"/>
    <mergeCell ref="O40:O42"/>
    <mergeCell ref="P40:P42"/>
    <mergeCell ref="Q40:Q42"/>
    <mergeCell ref="C43:C47"/>
    <mergeCell ref="D43:D47"/>
    <mergeCell ref="E43:E47"/>
    <mergeCell ref="F43:F45"/>
    <mergeCell ref="G43:G45"/>
    <mergeCell ref="H43:H45"/>
    <mergeCell ref="I43:I45"/>
    <mergeCell ref="J43:J45"/>
    <mergeCell ref="K43:K45"/>
    <mergeCell ref="Z43:Z45"/>
    <mergeCell ref="E40:E42"/>
    <mergeCell ref="F40:F42"/>
    <mergeCell ref="G40:G42"/>
    <mergeCell ref="H40:H42"/>
    <mergeCell ref="U43:U45"/>
    <mergeCell ref="V43:V45"/>
    <mergeCell ref="W43:W45"/>
    <mergeCell ref="X43:X45"/>
    <mergeCell ref="Y43:Y45"/>
    <mergeCell ref="P43:P45"/>
    <mergeCell ref="Q43:Q45"/>
    <mergeCell ref="R43:R45"/>
    <mergeCell ref="S43:S45"/>
    <mergeCell ref="T43:T45"/>
    <mergeCell ref="L43:L45"/>
    <mergeCell ref="M43:M45"/>
    <mergeCell ref="N43:N45"/>
    <mergeCell ref="O43:O45"/>
    <mergeCell ref="T40:T42"/>
    <mergeCell ref="U40:U42"/>
    <mergeCell ref="V40:V42"/>
    <mergeCell ref="W40:W42"/>
    <mergeCell ref="X40:X42"/>
    <mergeCell ref="Y46:Y47"/>
    <mergeCell ref="Z46:Z47"/>
    <mergeCell ref="T46:T47"/>
    <mergeCell ref="U46:U47"/>
    <mergeCell ref="V46:V47"/>
    <mergeCell ref="W46:W47"/>
    <mergeCell ref="X46:X47"/>
    <mergeCell ref="F46:F47"/>
    <mergeCell ref="G46:G47"/>
    <mergeCell ref="H46:H47"/>
    <mergeCell ref="I46:I47"/>
    <mergeCell ref="J46:J47"/>
    <mergeCell ref="K46:K47"/>
    <mergeCell ref="L46:L47"/>
    <mergeCell ref="M46:M47"/>
    <mergeCell ref="N46:N47"/>
    <mergeCell ref="O46:O47"/>
    <mergeCell ref="P46:P47"/>
    <mergeCell ref="Q46:Q47"/>
    <mergeCell ref="R46:R47"/>
    <mergeCell ref="S46:S47"/>
    <mergeCell ref="S48:S50"/>
    <mergeCell ref="T48:T50"/>
    <mergeCell ref="C48:C58"/>
    <mergeCell ref="D48:D58"/>
    <mergeCell ref="E48:E50"/>
    <mergeCell ref="F48:F50"/>
    <mergeCell ref="G48:G50"/>
    <mergeCell ref="H48:H50"/>
    <mergeCell ref="I48:I50"/>
    <mergeCell ref="J48:J50"/>
    <mergeCell ref="K48:K50"/>
    <mergeCell ref="L48:L50"/>
    <mergeCell ref="M48:M50"/>
    <mergeCell ref="N48:N50"/>
    <mergeCell ref="O48:O50"/>
    <mergeCell ref="N53:N55"/>
    <mergeCell ref="O53:O55"/>
    <mergeCell ref="P53:P55"/>
    <mergeCell ref="Q53:Q55"/>
    <mergeCell ref="R53:R55"/>
    <mergeCell ref="S53:S55"/>
    <mergeCell ref="R51:R52"/>
    <mergeCell ref="S51:S52"/>
    <mergeCell ref="T51:T52"/>
    <mergeCell ref="U51:U52"/>
    <mergeCell ref="V51:V52"/>
    <mergeCell ref="AA48:AA50"/>
    <mergeCell ref="E51:E52"/>
    <mergeCell ref="F51:F52"/>
    <mergeCell ref="G51:G52"/>
    <mergeCell ref="H51:H52"/>
    <mergeCell ref="I51:I52"/>
    <mergeCell ref="J51:J52"/>
    <mergeCell ref="K51:K52"/>
    <mergeCell ref="L51:L52"/>
    <mergeCell ref="M51:M52"/>
    <mergeCell ref="N51:N52"/>
    <mergeCell ref="O51:O52"/>
    <mergeCell ref="P51:P52"/>
    <mergeCell ref="Q51:Q52"/>
    <mergeCell ref="U48:U50"/>
    <mergeCell ref="V48:V50"/>
    <mergeCell ref="W48:W52"/>
    <mergeCell ref="X48:X52"/>
    <mergeCell ref="Y48:Y52"/>
    <mergeCell ref="P48:P50"/>
    <mergeCell ref="Q48:Q50"/>
    <mergeCell ref="R48:R50"/>
    <mergeCell ref="E53:E55"/>
    <mergeCell ref="F53:F55"/>
    <mergeCell ref="G53:G55"/>
    <mergeCell ref="H53:H55"/>
    <mergeCell ref="I53:I55"/>
    <mergeCell ref="J53:J55"/>
    <mergeCell ref="K53:K55"/>
    <mergeCell ref="L53:L55"/>
    <mergeCell ref="M53:M55"/>
    <mergeCell ref="R56:R58"/>
    <mergeCell ref="S56:S58"/>
    <mergeCell ref="T56:T58"/>
    <mergeCell ref="U56:U58"/>
    <mergeCell ref="V56:V58"/>
    <mergeCell ref="Y53:Y58"/>
    <mergeCell ref="E56:E58"/>
    <mergeCell ref="F56:F58"/>
    <mergeCell ref="G56:G58"/>
    <mergeCell ref="H56:H58"/>
    <mergeCell ref="I56:I58"/>
    <mergeCell ref="J56:J58"/>
    <mergeCell ref="K56:K58"/>
    <mergeCell ref="L56:L58"/>
    <mergeCell ref="M56:M58"/>
    <mergeCell ref="N56:N58"/>
    <mergeCell ref="O56:O58"/>
    <mergeCell ref="P56:P58"/>
    <mergeCell ref="Q56:Q58"/>
    <mergeCell ref="T53:T55"/>
    <mergeCell ref="U53:U55"/>
    <mergeCell ref="V53:V55"/>
    <mergeCell ref="W53:W58"/>
    <mergeCell ref="X53:X58"/>
    <mergeCell ref="C59:C85"/>
    <mergeCell ref="D59:D85"/>
    <mergeCell ref="E59:E62"/>
    <mergeCell ref="F59:F85"/>
    <mergeCell ref="G59:G85"/>
    <mergeCell ref="H59:H85"/>
    <mergeCell ref="I59:I85"/>
    <mergeCell ref="J59:J85"/>
    <mergeCell ref="K59:K85"/>
    <mergeCell ref="E82:E85"/>
    <mergeCell ref="Y59:Y62"/>
    <mergeCell ref="Z59:Z62"/>
    <mergeCell ref="R59:R85"/>
    <mergeCell ref="S59:S85"/>
    <mergeCell ref="T59:T85"/>
    <mergeCell ref="U59:U85"/>
    <mergeCell ref="V59:V62"/>
    <mergeCell ref="V63:V70"/>
    <mergeCell ref="V71:V75"/>
    <mergeCell ref="V76:V81"/>
    <mergeCell ref="V82:V85"/>
    <mergeCell ref="W82:W85"/>
    <mergeCell ref="X82:X85"/>
    <mergeCell ref="Y82:Y85"/>
    <mergeCell ref="Z82:Z84"/>
    <mergeCell ref="Z85:Z87"/>
    <mergeCell ref="AA76:AA81"/>
    <mergeCell ref="W74:W75"/>
    <mergeCell ref="X74:X75"/>
    <mergeCell ref="Y74:Y75"/>
    <mergeCell ref="Z74:Z75"/>
    <mergeCell ref="AA74:AA75"/>
    <mergeCell ref="Z71:Z73"/>
    <mergeCell ref="W63:W73"/>
    <mergeCell ref="X63:X73"/>
    <mergeCell ref="Y63:Y73"/>
    <mergeCell ref="AA71:AA73"/>
    <mergeCell ref="Z67:Z69"/>
    <mergeCell ref="W76:W81"/>
    <mergeCell ref="X76:X81"/>
    <mergeCell ref="Y76:Y81"/>
    <mergeCell ref="Z76:Z81"/>
    <mergeCell ref="L59:L85"/>
    <mergeCell ref="M59:M85"/>
    <mergeCell ref="N59:N85"/>
    <mergeCell ref="O59:O85"/>
    <mergeCell ref="P59:P85"/>
    <mergeCell ref="Q59:Q85"/>
    <mergeCell ref="W88:W89"/>
    <mergeCell ref="X88:X89"/>
    <mergeCell ref="L88:L89"/>
    <mergeCell ref="M88:M89"/>
    <mergeCell ref="N88:N89"/>
    <mergeCell ref="O88:O89"/>
    <mergeCell ref="P88:P89"/>
    <mergeCell ref="W59:W62"/>
    <mergeCell ref="X59:X62"/>
    <mergeCell ref="L90:L97"/>
    <mergeCell ref="M90:M97"/>
    <mergeCell ref="N90:N97"/>
    <mergeCell ref="O90:O97"/>
    <mergeCell ref="P90:P97"/>
    <mergeCell ref="Q90:Q97"/>
    <mergeCell ref="Y88:Y89"/>
    <mergeCell ref="Z88:Z89"/>
    <mergeCell ref="AA88:AA89"/>
    <mergeCell ref="AA94:AA95"/>
    <mergeCell ref="R90:R92"/>
    <mergeCell ref="S90:S92"/>
    <mergeCell ref="T90:T92"/>
    <mergeCell ref="U90:U96"/>
    <mergeCell ref="V90:V96"/>
    <mergeCell ref="R93:R94"/>
    <mergeCell ref="S93:S94"/>
    <mergeCell ref="T93:T94"/>
    <mergeCell ref="W90:W96"/>
    <mergeCell ref="X90:X96"/>
    <mergeCell ref="Y90:Y96"/>
    <mergeCell ref="H88:H89"/>
    <mergeCell ref="I88:I89"/>
    <mergeCell ref="J88:J89"/>
    <mergeCell ref="K88:K89"/>
    <mergeCell ref="E90:E97"/>
    <mergeCell ref="F90:F97"/>
    <mergeCell ref="G90:G97"/>
    <mergeCell ref="H90:H97"/>
    <mergeCell ref="I90:I97"/>
    <mergeCell ref="J90:J97"/>
    <mergeCell ref="K90:K97"/>
    <mergeCell ref="Y98:Y108"/>
    <mergeCell ref="Q88:Q89"/>
    <mergeCell ref="U88:U89"/>
    <mergeCell ref="V88:V89"/>
    <mergeCell ref="Z90:Z92"/>
    <mergeCell ref="Z93:Z95"/>
    <mergeCell ref="E98:E108"/>
    <mergeCell ref="F98:F108"/>
    <mergeCell ref="G98:G108"/>
    <mergeCell ref="H98:H108"/>
    <mergeCell ref="I98:I108"/>
    <mergeCell ref="J98:J108"/>
    <mergeCell ref="K98:K108"/>
    <mergeCell ref="L98:L108"/>
    <mergeCell ref="M98:M108"/>
    <mergeCell ref="Z99:Z100"/>
    <mergeCell ref="Z103:Z104"/>
    <mergeCell ref="Z105:Z106"/>
    <mergeCell ref="T98:T108"/>
    <mergeCell ref="U98:U108"/>
    <mergeCell ref="V98:V108"/>
    <mergeCell ref="W98:W108"/>
    <mergeCell ref="X98:X108"/>
    <mergeCell ref="G88:G89"/>
    <mergeCell ref="R109:R110"/>
    <mergeCell ref="S109:S110"/>
    <mergeCell ref="T109:T110"/>
    <mergeCell ref="N98:N108"/>
    <mergeCell ref="O98:O108"/>
    <mergeCell ref="P98:P108"/>
    <mergeCell ref="Q98:Q108"/>
    <mergeCell ref="R98:R108"/>
    <mergeCell ref="S98:S108"/>
    <mergeCell ref="F109:F110"/>
    <mergeCell ref="G109:G110"/>
    <mergeCell ref="H109:H110"/>
    <mergeCell ref="I109:I110"/>
    <mergeCell ref="J109:J110"/>
    <mergeCell ref="AB109:AB110"/>
    <mergeCell ref="F111:F113"/>
    <mergeCell ref="G111:G113"/>
    <mergeCell ref="H111:H113"/>
    <mergeCell ref="I111:I113"/>
    <mergeCell ref="J111:J113"/>
    <mergeCell ref="K111:K113"/>
    <mergeCell ref="L111:L113"/>
    <mergeCell ref="M111:M113"/>
    <mergeCell ref="N111:N113"/>
    <mergeCell ref="O111:O113"/>
    <mergeCell ref="P111:P113"/>
    <mergeCell ref="Q111:Q113"/>
    <mergeCell ref="U109:U110"/>
    <mergeCell ref="V109:V110"/>
    <mergeCell ref="W109:W110"/>
    <mergeCell ref="X109:X110"/>
    <mergeCell ref="Y109:Y110"/>
    <mergeCell ref="P109:P110"/>
    <mergeCell ref="AA109:AA110"/>
    <mergeCell ref="I114:I119"/>
    <mergeCell ref="J114:J119"/>
    <mergeCell ref="K114:K119"/>
    <mergeCell ref="L114:L119"/>
    <mergeCell ref="M114:M119"/>
    <mergeCell ref="N114:N119"/>
    <mergeCell ref="O114:O119"/>
    <mergeCell ref="P114:P119"/>
    <mergeCell ref="Q114:Q119"/>
    <mergeCell ref="K109:K110"/>
    <mergeCell ref="R114:R119"/>
    <mergeCell ref="S114:S119"/>
    <mergeCell ref="V111:V113"/>
    <mergeCell ref="W111:W113"/>
    <mergeCell ref="X111:X113"/>
    <mergeCell ref="Y111:Y113"/>
    <mergeCell ref="Z111:Z113"/>
    <mergeCell ref="Z109:Z110"/>
    <mergeCell ref="L109:L110"/>
    <mergeCell ref="M109:M110"/>
    <mergeCell ref="N109:N110"/>
    <mergeCell ref="O109:O110"/>
    <mergeCell ref="Q109:Q110"/>
    <mergeCell ref="AA138:AA141"/>
    <mergeCell ref="AB138:AB141"/>
    <mergeCell ref="B124:Z143"/>
    <mergeCell ref="B123:AH123"/>
    <mergeCell ref="Z48:Z50"/>
    <mergeCell ref="Z51:Z52"/>
    <mergeCell ref="Z53:Z55"/>
    <mergeCell ref="Z56:Z58"/>
    <mergeCell ref="Z63:Z66"/>
    <mergeCell ref="Y114:Y115"/>
    <mergeCell ref="AA114:AA119"/>
    <mergeCell ref="W116:W119"/>
    <mergeCell ref="X116:X119"/>
    <mergeCell ref="Y116:Y119"/>
    <mergeCell ref="Z114:Z119"/>
    <mergeCell ref="T114:T119"/>
    <mergeCell ref="U114:U119"/>
    <mergeCell ref="V114:V119"/>
    <mergeCell ref="W114:W115"/>
    <mergeCell ref="X114:X115"/>
    <mergeCell ref="E114:E119"/>
    <mergeCell ref="F114:F119"/>
    <mergeCell ref="G114:G119"/>
    <mergeCell ref="H114:H119"/>
    <mergeCell ref="AA124:AA126"/>
    <mergeCell ref="AB124:AB126"/>
    <mergeCell ref="AC124:AC126"/>
    <mergeCell ref="AD124:AD126"/>
    <mergeCell ref="AE124:AE126"/>
    <mergeCell ref="AF124:AF126"/>
    <mergeCell ref="AG124:AH124"/>
    <mergeCell ref="AG125:AH125"/>
    <mergeCell ref="AA128:AA13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T113"/>
  <sheetViews>
    <sheetView topLeftCell="G1" workbookViewId="0">
      <selection activeCell="H11" sqref="H11"/>
    </sheetView>
  </sheetViews>
  <sheetFormatPr baseColWidth="10" defaultColWidth="11.5703125" defaultRowHeight="12"/>
  <cols>
    <col min="1" max="1" width="17.85546875" style="92" customWidth="1"/>
    <col min="2" max="2" width="10" style="92" customWidth="1"/>
    <col min="3" max="4" width="17.85546875" style="92" customWidth="1"/>
    <col min="5" max="5" width="13.7109375" style="92" customWidth="1"/>
    <col min="6" max="6" width="28.5703125" style="92" customWidth="1"/>
    <col min="7" max="7" width="19.140625" style="92" customWidth="1"/>
    <col min="8" max="8" width="17" style="92" customWidth="1"/>
    <col min="9" max="9" width="35.5703125" style="92" customWidth="1"/>
    <col min="10" max="10" width="13.7109375" style="92" customWidth="1"/>
    <col min="11" max="11" width="15.85546875" style="92" customWidth="1"/>
    <col min="12" max="16384" width="11.5703125" style="92"/>
  </cols>
  <sheetData>
    <row r="2" spans="1:19" ht="15.75" customHeight="1">
      <c r="A2" s="1213" t="s">
        <v>5</v>
      </c>
      <c r="B2" s="1213" t="s">
        <v>145</v>
      </c>
      <c r="C2" s="1214" t="s">
        <v>7</v>
      </c>
      <c r="D2" s="1215" t="s">
        <v>119</v>
      </c>
      <c r="E2" s="1216" t="s">
        <v>120</v>
      </c>
      <c r="F2" s="1214" t="s">
        <v>13</v>
      </c>
      <c r="G2" s="1215" t="s">
        <v>121</v>
      </c>
      <c r="H2" s="1215" t="s">
        <v>122</v>
      </c>
      <c r="I2" s="1214" t="s">
        <v>17</v>
      </c>
      <c r="J2" s="1212" t="s">
        <v>123</v>
      </c>
      <c r="K2" s="1216" t="s">
        <v>124</v>
      </c>
      <c r="L2" s="1212" t="s">
        <v>125</v>
      </c>
      <c r="M2" s="1212"/>
      <c r="N2" s="1212"/>
      <c r="O2" s="1212"/>
      <c r="P2" s="1212"/>
    </row>
    <row r="3" spans="1:19" ht="21" customHeight="1" thickBot="1">
      <c r="A3" s="1213"/>
      <c r="B3" s="1213"/>
      <c r="C3" s="1214"/>
      <c r="D3" s="1215"/>
      <c r="E3" s="1216"/>
      <c r="F3" s="1214"/>
      <c r="G3" s="1215"/>
      <c r="H3" s="1215"/>
      <c r="I3" s="1214"/>
      <c r="J3" s="1212"/>
      <c r="K3" s="1216"/>
      <c r="L3" s="44">
        <v>2018</v>
      </c>
      <c r="M3" s="44">
        <v>2019</v>
      </c>
      <c r="N3" s="44">
        <v>2020</v>
      </c>
      <c r="O3" s="44">
        <v>2021</v>
      </c>
      <c r="P3" s="44">
        <v>2022</v>
      </c>
    </row>
    <row r="4" spans="1:19" ht="25.5" thickTop="1" thickBot="1">
      <c r="A4" s="1222" t="s">
        <v>31</v>
      </c>
      <c r="B4" s="1223">
        <v>0.23</v>
      </c>
      <c r="C4" s="1222" t="s">
        <v>32</v>
      </c>
      <c r="D4" s="1217">
        <v>0.3</v>
      </c>
      <c r="E4" s="1219">
        <f>+D4*B4</f>
        <v>6.9000000000000006E-2</v>
      </c>
      <c r="F4" s="45" t="s">
        <v>126</v>
      </c>
      <c r="G4" s="46">
        <v>0.3</v>
      </c>
      <c r="H4" s="47">
        <f>+G4*E4</f>
        <v>2.07E-2</v>
      </c>
      <c r="I4" s="45" t="s">
        <v>127</v>
      </c>
      <c r="J4" s="46">
        <v>1</v>
      </c>
      <c r="K4" s="48">
        <f>J4*G4*D4*B4</f>
        <v>2.07E-2</v>
      </c>
      <c r="L4" s="49">
        <v>4.1400000000000005E-3</v>
      </c>
      <c r="M4" s="49">
        <v>4.6183999999999999E-3</v>
      </c>
      <c r="N4" s="50">
        <f>'[2]Plan Estratégico'!AM6*K4</f>
        <v>0</v>
      </c>
      <c r="O4" s="51">
        <f>+'[3]Plan Acción Estratégico'!AR6*K4</f>
        <v>0</v>
      </c>
      <c r="P4" s="51">
        <f>+'[3]Plan Acción Estratégico'!AW6*K4</f>
        <v>0</v>
      </c>
    </row>
    <row r="5" spans="1:19" ht="61.5" customHeight="1" thickTop="1" thickBot="1">
      <c r="A5" s="1221"/>
      <c r="B5" s="1224"/>
      <c r="C5" s="1221"/>
      <c r="D5" s="1218"/>
      <c r="E5" s="1220"/>
      <c r="F5" s="52" t="s">
        <v>128</v>
      </c>
      <c r="G5" s="53">
        <v>0.3</v>
      </c>
      <c r="H5" s="54">
        <f>+G5*E4</f>
        <v>2.07E-2</v>
      </c>
      <c r="I5" s="52" t="s">
        <v>129</v>
      </c>
      <c r="J5" s="53">
        <v>1</v>
      </c>
      <c r="K5" s="54">
        <f>J5*G5*D4*B4</f>
        <v>2.07E-2</v>
      </c>
      <c r="L5" s="49">
        <v>4.1400000000000005E-3</v>
      </c>
      <c r="M5" s="49">
        <v>4.1400000000000005E-3</v>
      </c>
      <c r="N5" s="51">
        <f>+'[3]Plan Acción Estratégico'!AM11*K5</f>
        <v>0</v>
      </c>
      <c r="O5" s="51">
        <f>+'[3]Plan Acción Estratégico'!AR11*K5</f>
        <v>0</v>
      </c>
      <c r="P5" s="51">
        <f>+'[3]Plan Acción Estratégico'!AW11*K5</f>
        <v>0</v>
      </c>
    </row>
    <row r="6" spans="1:19" ht="25.5" thickTop="1" thickBot="1">
      <c r="A6" s="1221"/>
      <c r="B6" s="1224"/>
      <c r="C6" s="1221"/>
      <c r="D6" s="1218"/>
      <c r="E6" s="1220"/>
      <c r="F6" s="52" t="s">
        <v>130</v>
      </c>
      <c r="G6" s="53">
        <v>0.15</v>
      </c>
      <c r="H6" s="54">
        <f>+G6*E4</f>
        <v>1.035E-2</v>
      </c>
      <c r="I6" s="52" t="s">
        <v>131</v>
      </c>
      <c r="J6" s="53">
        <v>1</v>
      </c>
      <c r="K6" s="54">
        <f>J6*G6*D4*B4</f>
        <v>1.035E-2</v>
      </c>
      <c r="L6" s="49">
        <v>2.3287500000000001E-3</v>
      </c>
      <c r="M6" s="49">
        <v>2.3287500000000001E-3</v>
      </c>
      <c r="N6" s="50">
        <f>'[2]Plan Estratégico'!AM11*K6</f>
        <v>0</v>
      </c>
      <c r="O6" s="51">
        <f>+'[3]Plan Acción Estratégico'!AR12*K6</f>
        <v>0</v>
      </c>
      <c r="P6" s="51">
        <f>+'[3]Plan Acción Estratégico'!AW12*K6</f>
        <v>0</v>
      </c>
    </row>
    <row r="7" spans="1:19" ht="48.95" customHeight="1" thickTop="1" thickBot="1">
      <c r="A7" s="1221"/>
      <c r="B7" s="1224"/>
      <c r="C7" s="1221"/>
      <c r="D7" s="1218"/>
      <c r="E7" s="1220"/>
      <c r="F7" s="52" t="s">
        <v>33</v>
      </c>
      <c r="G7" s="53">
        <v>0.15</v>
      </c>
      <c r="H7" s="54">
        <f>+G7*E4</f>
        <v>1.035E-2</v>
      </c>
      <c r="I7" s="52" t="s">
        <v>34</v>
      </c>
      <c r="J7" s="53">
        <v>1</v>
      </c>
      <c r="K7" s="54">
        <f>J7*G7*D4*B4</f>
        <v>1.035E-2</v>
      </c>
      <c r="L7" s="49">
        <v>1.7951499999999999E-3</v>
      </c>
      <c r="M7" s="49">
        <v>4.0175249999999992E-3</v>
      </c>
      <c r="N7" s="51">
        <f>+'[3]Plan Acción Estratégico'!AM14*K7</f>
        <v>0</v>
      </c>
      <c r="O7" s="51">
        <f>+'[3]Plan Acción Estratégico'!AR14*K7</f>
        <v>0</v>
      </c>
      <c r="P7" s="51">
        <f>+'[3]Plan Acción Estratégico'!AW14*K7</f>
        <v>0</v>
      </c>
    </row>
    <row r="8" spans="1:19" ht="25.5" thickTop="1" thickBot="1">
      <c r="A8" s="1221"/>
      <c r="B8" s="1224"/>
      <c r="C8" s="1221"/>
      <c r="D8" s="1218"/>
      <c r="E8" s="1220"/>
      <c r="F8" s="52" t="s">
        <v>35</v>
      </c>
      <c r="G8" s="53">
        <v>0.1</v>
      </c>
      <c r="H8" s="54">
        <f>+G8*E4</f>
        <v>6.9000000000000008E-3</v>
      </c>
      <c r="I8" s="52" t="s">
        <v>36</v>
      </c>
      <c r="J8" s="53">
        <v>1</v>
      </c>
      <c r="K8" s="54">
        <f>J8*G8*D4*B4</f>
        <v>6.8999999999999999E-3</v>
      </c>
      <c r="L8" s="49">
        <v>6.7562500000000001E-3</v>
      </c>
      <c r="M8" s="49">
        <v>3.7796666666666667E-4</v>
      </c>
      <c r="N8" s="51">
        <f>+'[3]Plan Acción Estratégico'!AM17*K8</f>
        <v>0</v>
      </c>
      <c r="O8" s="51">
        <f>+'[3]Plan Acción Estratégico'!AR17*K8</f>
        <v>0</v>
      </c>
      <c r="P8" s="51">
        <f>+'[3]Plan Acción Estratégico'!AW17*K8</f>
        <v>0</v>
      </c>
    </row>
    <row r="9" spans="1:19" ht="37.5" thickTop="1" thickBot="1">
      <c r="A9" s="1221"/>
      <c r="B9" s="1224"/>
      <c r="C9" s="1221" t="s">
        <v>37</v>
      </c>
      <c r="D9" s="1218">
        <v>0.15</v>
      </c>
      <c r="E9" s="1220">
        <f>+D9*B4</f>
        <v>3.4500000000000003E-2</v>
      </c>
      <c r="F9" s="52" t="s">
        <v>38</v>
      </c>
      <c r="G9" s="53">
        <v>0.5</v>
      </c>
      <c r="H9" s="54">
        <f>+G9*E9</f>
        <v>1.7250000000000001E-2</v>
      </c>
      <c r="I9" s="52" t="s">
        <v>39</v>
      </c>
      <c r="J9" s="53">
        <v>1</v>
      </c>
      <c r="K9" s="54">
        <f>J9*G9*D9*B4</f>
        <v>1.7250000000000001E-2</v>
      </c>
      <c r="L9" s="49">
        <v>1.1116666666666666E-3</v>
      </c>
      <c r="M9" s="49">
        <v>8.3375000000000012E-3</v>
      </c>
      <c r="N9" s="51">
        <f>+'[3]Plan Acción Estratégico'!AM20*K9</f>
        <v>0</v>
      </c>
      <c r="O9" s="51">
        <f>+'[3]Plan Acción Estratégico'!AR20*K9</f>
        <v>0</v>
      </c>
      <c r="P9" s="51">
        <f>+'[3]Plan Acción Estratégico'!AW20*K9</f>
        <v>0</v>
      </c>
    </row>
    <row r="10" spans="1:19" ht="73.5" customHeight="1" thickTop="1" thickBot="1">
      <c r="A10" s="1221"/>
      <c r="B10" s="1224"/>
      <c r="C10" s="1221"/>
      <c r="D10" s="1218"/>
      <c r="E10" s="1220"/>
      <c r="F10" s="52" t="s">
        <v>132</v>
      </c>
      <c r="G10" s="53">
        <v>0.5</v>
      </c>
      <c r="H10" s="54">
        <f>+G10*E9</f>
        <v>1.7250000000000001E-2</v>
      </c>
      <c r="I10" s="52" t="s">
        <v>133</v>
      </c>
      <c r="J10" s="53">
        <v>1</v>
      </c>
      <c r="K10" s="54">
        <f>J10*G10*D9*B4</f>
        <v>1.7250000000000001E-2</v>
      </c>
      <c r="L10" s="49">
        <v>5.4904929166666666E-3</v>
      </c>
      <c r="M10" s="49">
        <v>3.74833875E-3</v>
      </c>
      <c r="N10" s="51">
        <f>+'[3]Plan Acción Estratégico'!AM24*K10</f>
        <v>0</v>
      </c>
      <c r="O10" s="51">
        <f>+'[3]Plan Acción Estratégico'!AR24*K10</f>
        <v>0</v>
      </c>
      <c r="P10" s="51">
        <f>+'[3]Plan Acción Estratégico'!AW24*K10</f>
        <v>0</v>
      </c>
    </row>
    <row r="11" spans="1:19" ht="37.5" thickTop="1" thickBot="1">
      <c r="A11" s="1221"/>
      <c r="B11" s="1224"/>
      <c r="C11" s="52" t="s">
        <v>40</v>
      </c>
      <c r="D11" s="55">
        <v>0.2</v>
      </c>
      <c r="E11" s="54">
        <f>+D11*B4</f>
        <v>4.6000000000000006E-2</v>
      </c>
      <c r="F11" s="52" t="s">
        <v>134</v>
      </c>
      <c r="G11" s="53">
        <v>1</v>
      </c>
      <c r="H11" s="54">
        <f>+G11*E11</f>
        <v>4.6000000000000006E-2</v>
      </c>
      <c r="I11" s="52" t="s">
        <v>41</v>
      </c>
      <c r="J11" s="53">
        <v>1</v>
      </c>
      <c r="K11" s="54">
        <f>J11*G11*D11*B4</f>
        <v>4.6000000000000006E-2</v>
      </c>
      <c r="L11" s="49">
        <v>4.6000000000000006E-2</v>
      </c>
      <c r="M11" s="49">
        <v>0</v>
      </c>
      <c r="N11" s="51">
        <f>+'[3]Plan Acción Estratégico'!AM28*K11</f>
        <v>0</v>
      </c>
      <c r="O11" s="51">
        <f>+'[3]Plan Acción Estratégico'!AR28*K11</f>
        <v>0</v>
      </c>
      <c r="P11" s="51">
        <f>+'[3]Plan Acción Estratégico'!AW28*K11</f>
        <v>0</v>
      </c>
      <c r="S11" s="95"/>
    </row>
    <row r="12" spans="1:19" ht="37.5" thickTop="1" thickBot="1">
      <c r="A12" s="1221"/>
      <c r="B12" s="1224"/>
      <c r="C12" s="52" t="s">
        <v>42</v>
      </c>
      <c r="D12" s="55">
        <v>0.1</v>
      </c>
      <c r="E12" s="54">
        <f>+D12*B4</f>
        <v>2.3000000000000003E-2</v>
      </c>
      <c r="F12" s="52" t="s">
        <v>135</v>
      </c>
      <c r="G12" s="53">
        <v>1</v>
      </c>
      <c r="H12" s="54">
        <f>+G12*E12</f>
        <v>2.3000000000000003E-2</v>
      </c>
      <c r="I12" s="52" t="s">
        <v>136</v>
      </c>
      <c r="J12" s="53">
        <v>1</v>
      </c>
      <c r="K12" s="54">
        <f>J12*G12*D12*B4</f>
        <v>2.3000000000000003E-2</v>
      </c>
      <c r="L12" s="49">
        <v>8.7666361904761916E-3</v>
      </c>
      <c r="M12" s="49">
        <v>2.6515232380952387E-2</v>
      </c>
      <c r="N12" s="51">
        <f>+'[3]Plan Acción Estratégico'!AM29*K12</f>
        <v>0</v>
      </c>
      <c r="O12" s="51">
        <f>+'[3]Plan Acción Estratégico'!AR29*K12</f>
        <v>0</v>
      </c>
      <c r="P12" s="51">
        <f>+'[3]Plan Acción Estratégico'!AW29*K12</f>
        <v>0</v>
      </c>
      <c r="S12" s="95"/>
    </row>
    <row r="13" spans="1:19" ht="37.5" thickTop="1" thickBot="1">
      <c r="A13" s="1221"/>
      <c r="B13" s="1224"/>
      <c r="C13" s="56" t="s">
        <v>43</v>
      </c>
      <c r="D13" s="57">
        <v>0.05</v>
      </c>
      <c r="E13" s="58">
        <f>+D13*B4</f>
        <v>1.1500000000000002E-2</v>
      </c>
      <c r="F13" s="56" t="s">
        <v>44</v>
      </c>
      <c r="G13" s="53">
        <v>1</v>
      </c>
      <c r="H13" s="54">
        <f>+G13*E13</f>
        <v>1.1500000000000002E-2</v>
      </c>
      <c r="I13" s="52" t="s">
        <v>137</v>
      </c>
      <c r="J13" s="53">
        <v>1</v>
      </c>
      <c r="K13" s="54">
        <f>J13*G13*D13*B4</f>
        <v>1.1500000000000002E-2</v>
      </c>
      <c r="L13" s="49">
        <v>0</v>
      </c>
      <c r="M13" s="49">
        <v>4.8875000000000012E-3</v>
      </c>
      <c r="N13" s="51">
        <f>+'[3]Plan Acción Estratégico'!AM34*K13</f>
        <v>0</v>
      </c>
      <c r="O13" s="51">
        <f>+'[3]Plan Acción Estratégico'!AR34*K13</f>
        <v>0</v>
      </c>
      <c r="P13" s="51">
        <f>+'[3]Plan Acción Estratégico'!AW34*K13</f>
        <v>0</v>
      </c>
      <c r="S13" s="95"/>
    </row>
    <row r="14" spans="1:19" ht="73.5" customHeight="1" thickTop="1" thickBot="1">
      <c r="A14" s="1221"/>
      <c r="B14" s="1224"/>
      <c r="C14" s="56" t="s">
        <v>45</v>
      </c>
      <c r="D14" s="57">
        <v>0.2</v>
      </c>
      <c r="E14" s="58">
        <f>+D14*B4</f>
        <v>4.6000000000000006E-2</v>
      </c>
      <c r="F14" s="56" t="s">
        <v>138</v>
      </c>
      <c r="G14" s="53">
        <v>1</v>
      </c>
      <c r="H14" s="54">
        <f>+G14*E14</f>
        <v>4.6000000000000006E-2</v>
      </c>
      <c r="I14" s="52" t="s">
        <v>139</v>
      </c>
      <c r="J14" s="53">
        <v>1</v>
      </c>
      <c r="K14" s="54">
        <f>J14*G14*D14*B4</f>
        <v>4.6000000000000006E-2</v>
      </c>
      <c r="L14" s="49">
        <v>0</v>
      </c>
      <c r="M14" s="49">
        <v>1.3033333333333334E-2</v>
      </c>
      <c r="N14" s="51">
        <f>+'[3]Plan Acción Estratégico'!AM38*K14</f>
        <v>0</v>
      </c>
      <c r="O14" s="51">
        <f>+'[3]Plan Acción Estratégico'!AR38*K14</f>
        <v>0</v>
      </c>
      <c r="P14" s="51">
        <f>+'[3]Plan Acción Estratégico'!AW38*K14</f>
        <v>0</v>
      </c>
    </row>
    <row r="15" spans="1:19" ht="97.5" thickTop="1" thickBot="1">
      <c r="A15" s="1225" t="s">
        <v>46</v>
      </c>
      <c r="B15" s="1226">
        <v>0.18</v>
      </c>
      <c r="C15" s="1225" t="s">
        <v>140</v>
      </c>
      <c r="D15" s="1227">
        <v>1</v>
      </c>
      <c r="E15" s="1228">
        <f>+D15*B15</f>
        <v>0.18</v>
      </c>
      <c r="F15" s="59" t="s">
        <v>141</v>
      </c>
      <c r="G15" s="60">
        <v>0.5</v>
      </c>
      <c r="H15" s="61">
        <f>+G15*E15</f>
        <v>0.09</v>
      </c>
      <c r="I15" s="59" t="s">
        <v>142</v>
      </c>
      <c r="J15" s="60">
        <v>1</v>
      </c>
      <c r="K15" s="61">
        <f>J15*G15*D15*B15</f>
        <v>0.09</v>
      </c>
      <c r="L15" s="49">
        <v>6.3E-2</v>
      </c>
      <c r="M15" s="49">
        <v>2.4E-2</v>
      </c>
      <c r="N15" s="51">
        <f>+'[3]Plan Acción Estratégico'!AM41*K15</f>
        <v>0</v>
      </c>
      <c r="O15" s="51">
        <f>+'[3]Plan Acción Estratégico'!AR41*K15</f>
        <v>0</v>
      </c>
      <c r="P15" s="51">
        <f>+'[3]Plan Acción Estratégico'!AW41*K15</f>
        <v>0</v>
      </c>
    </row>
    <row r="16" spans="1:19" ht="37.5" thickTop="1" thickBot="1">
      <c r="A16" s="1225"/>
      <c r="B16" s="1226"/>
      <c r="C16" s="1225"/>
      <c r="D16" s="1227"/>
      <c r="E16" s="1228"/>
      <c r="F16" s="59" t="s">
        <v>143</v>
      </c>
      <c r="G16" s="60">
        <v>0.5</v>
      </c>
      <c r="H16" s="61">
        <f>+G16*E15</f>
        <v>0.09</v>
      </c>
      <c r="I16" s="59" t="s">
        <v>144</v>
      </c>
      <c r="J16" s="60">
        <v>1</v>
      </c>
      <c r="K16" s="61">
        <f>J16*G16*D15*B15</f>
        <v>0.09</v>
      </c>
      <c r="L16" s="49">
        <v>3.7124999999999998E-2</v>
      </c>
      <c r="M16" s="49">
        <v>3.3750000000000002E-2</v>
      </c>
      <c r="N16" s="51">
        <f>+'[3]Plan Acción Estratégico'!AM48*K16</f>
        <v>0</v>
      </c>
      <c r="O16" s="51">
        <f>+'[3]Plan Acción Estratégico'!AR48*K16</f>
        <v>0</v>
      </c>
      <c r="P16" s="51">
        <f>+'[3]Plan Acción Estratégico'!AW48*K16</f>
        <v>0</v>
      </c>
    </row>
    <row r="17" spans="1:20" ht="37.5" thickTop="1" thickBot="1">
      <c r="A17" s="1234" t="s">
        <v>47</v>
      </c>
      <c r="B17" s="1235">
        <v>0.09</v>
      </c>
      <c r="C17" s="62" t="s">
        <v>48</v>
      </c>
      <c r="D17" s="63">
        <v>0.25</v>
      </c>
      <c r="E17" s="64">
        <f>+D17*B17</f>
        <v>2.2499999999999999E-2</v>
      </c>
      <c r="F17" s="62" t="s">
        <v>49</v>
      </c>
      <c r="G17" s="65">
        <v>1</v>
      </c>
      <c r="H17" s="64">
        <f t="shared" ref="H17:H22" si="0">+G17*E17</f>
        <v>2.2499999999999999E-2</v>
      </c>
      <c r="I17" s="62" t="s">
        <v>49</v>
      </c>
      <c r="J17" s="65">
        <v>1</v>
      </c>
      <c r="K17" s="64">
        <f>J17*G17*D17*B17</f>
        <v>2.2499999999999999E-2</v>
      </c>
      <c r="L17" s="49">
        <v>5.6249999999999998E-3</v>
      </c>
      <c r="M17" s="49">
        <v>5.6249999999999998E-3</v>
      </c>
      <c r="N17" s="51">
        <f>+'[3]Plan Acción Estratégico'!AM51*K17</f>
        <v>0</v>
      </c>
      <c r="O17" s="51">
        <f>+'[3]Plan Acción Estratégico'!AR51*K17</f>
        <v>0</v>
      </c>
      <c r="P17" s="51">
        <f>+'[3]Plan Acción Estratégico'!AW51*K17</f>
        <v>0</v>
      </c>
    </row>
    <row r="18" spans="1:20" ht="25.5" thickTop="1" thickBot="1">
      <c r="A18" s="1234"/>
      <c r="B18" s="1235"/>
      <c r="C18" s="66" t="s">
        <v>50</v>
      </c>
      <c r="D18" s="67">
        <v>0.25</v>
      </c>
      <c r="E18" s="68">
        <f>+D18*B17</f>
        <v>2.2499999999999999E-2</v>
      </c>
      <c r="F18" s="66" t="s">
        <v>51</v>
      </c>
      <c r="G18" s="69">
        <v>1</v>
      </c>
      <c r="H18" s="68">
        <f t="shared" si="0"/>
        <v>2.2499999999999999E-2</v>
      </c>
      <c r="I18" s="66" t="s">
        <v>51</v>
      </c>
      <c r="J18" s="70">
        <v>1</v>
      </c>
      <c r="K18" s="64">
        <f>J18*G18*D18*B17</f>
        <v>2.2499999999999999E-2</v>
      </c>
      <c r="L18" s="49">
        <v>0</v>
      </c>
      <c r="M18" s="49">
        <v>1.22674695652174E-2</v>
      </c>
      <c r="N18" s="51">
        <f>+'[3]Plan Acción Estratégico'!AM54*K18</f>
        <v>0</v>
      </c>
      <c r="O18" s="51">
        <f>+'[3]Plan Acción Estratégico'!AR54*K18</f>
        <v>0</v>
      </c>
      <c r="P18" s="51">
        <f>+'[3]Plan Acción Estratégico'!AW54*K18</f>
        <v>0</v>
      </c>
      <c r="S18" s="96"/>
      <c r="T18" s="96"/>
    </row>
    <row r="19" spans="1:20" ht="25.5" thickTop="1" thickBot="1">
      <c r="A19" s="1234"/>
      <c r="B19" s="1235"/>
      <c r="C19" s="66" t="s">
        <v>52</v>
      </c>
      <c r="D19" s="67">
        <v>0.25</v>
      </c>
      <c r="E19" s="68">
        <f>+D19*B17</f>
        <v>2.2499999999999999E-2</v>
      </c>
      <c r="F19" s="66" t="s">
        <v>53</v>
      </c>
      <c r="G19" s="69">
        <v>1</v>
      </c>
      <c r="H19" s="68">
        <f t="shared" si="0"/>
        <v>2.2499999999999999E-2</v>
      </c>
      <c r="I19" s="66" t="s">
        <v>53</v>
      </c>
      <c r="J19" s="70">
        <v>1</v>
      </c>
      <c r="K19" s="64">
        <f>J19*G19*D19*B17</f>
        <v>2.2499999999999999E-2</v>
      </c>
      <c r="L19" s="49">
        <v>3.7499999999999999E-3</v>
      </c>
      <c r="M19" s="49">
        <v>2.2752750000000002E-3</v>
      </c>
      <c r="N19" s="51">
        <f>+'[3]Plan Acción Estratégico'!AM56*K19</f>
        <v>0</v>
      </c>
      <c r="O19" s="51">
        <f>+'[3]Plan Acción Estratégico'!AR56*K19</f>
        <v>0</v>
      </c>
      <c r="P19" s="51">
        <f>+'[3]Plan Acción Estratégico'!AW56*K19</f>
        <v>0</v>
      </c>
      <c r="S19" s="96"/>
      <c r="T19" s="97"/>
    </row>
    <row r="20" spans="1:20" ht="37.5" thickTop="1" thickBot="1">
      <c r="A20" s="1234"/>
      <c r="B20" s="1235"/>
      <c r="C20" s="66" t="s">
        <v>54</v>
      </c>
      <c r="D20" s="67">
        <v>0.25</v>
      </c>
      <c r="E20" s="68">
        <f>+D20*B17</f>
        <v>2.2499999999999999E-2</v>
      </c>
      <c r="F20" s="66" t="s">
        <v>55</v>
      </c>
      <c r="G20" s="69">
        <v>1</v>
      </c>
      <c r="H20" s="68">
        <f t="shared" si="0"/>
        <v>2.2499999999999999E-2</v>
      </c>
      <c r="I20" s="66" t="s">
        <v>55</v>
      </c>
      <c r="J20" s="70">
        <v>1</v>
      </c>
      <c r="K20" s="64">
        <f>J20*G20*D20*B17</f>
        <v>2.2499999999999999E-2</v>
      </c>
      <c r="L20" s="49">
        <v>4.0000000000000001E-3</v>
      </c>
      <c r="M20" s="49">
        <v>1.0845E-3</v>
      </c>
      <c r="N20" s="51">
        <f>+'[3]Plan Acción Estratégico'!AM59*K20</f>
        <v>0</v>
      </c>
      <c r="O20" s="51">
        <f>+'[3]Plan Acción Estratégico'!AR59*K20</f>
        <v>0</v>
      </c>
      <c r="P20" s="51">
        <f>+'[3]Plan Acción Estratégico'!AW59*K20</f>
        <v>0</v>
      </c>
      <c r="S20" s="96"/>
      <c r="T20" s="96"/>
    </row>
    <row r="21" spans="1:20" ht="61.5" customHeight="1" thickTop="1" thickBot="1">
      <c r="A21" s="1229" t="s">
        <v>56</v>
      </c>
      <c r="B21" s="1231">
        <v>0.11</v>
      </c>
      <c r="C21" s="71" t="s">
        <v>57</v>
      </c>
      <c r="D21" s="72">
        <v>0.22500000000000001</v>
      </c>
      <c r="E21" s="73">
        <f>+D21*B21</f>
        <v>2.4750000000000001E-2</v>
      </c>
      <c r="F21" s="71" t="s">
        <v>58</v>
      </c>
      <c r="G21" s="74">
        <v>1</v>
      </c>
      <c r="H21" s="73">
        <f t="shared" si="0"/>
        <v>2.4750000000000001E-2</v>
      </c>
      <c r="I21" s="71" t="s">
        <v>59</v>
      </c>
      <c r="J21" s="74">
        <v>1</v>
      </c>
      <c r="K21" s="73">
        <f>J21*G21*D21*B21</f>
        <v>2.4750000000000001E-2</v>
      </c>
      <c r="L21" s="49">
        <v>6.3273015981392556E-3</v>
      </c>
      <c r="M21" s="49">
        <v>5.6251415066026411E-3</v>
      </c>
      <c r="N21" s="51">
        <f>+'[3]Plan Acción Estratégico'!AM62*K21</f>
        <v>0</v>
      </c>
      <c r="O21" s="51">
        <f>+'[3]Plan Acción Estratégico'!AR62*K21</f>
        <v>0</v>
      </c>
      <c r="P21" s="51">
        <f>+'[3]Plan Acción Estratégico'!AW62*K21</f>
        <v>0</v>
      </c>
      <c r="S21" s="96"/>
      <c r="T21" s="97"/>
    </row>
    <row r="22" spans="1:20" ht="49.5" thickTop="1" thickBot="1">
      <c r="A22" s="1229"/>
      <c r="B22" s="1231"/>
      <c r="C22" s="1229" t="s">
        <v>60</v>
      </c>
      <c r="D22" s="1232">
        <v>0.22500000000000001</v>
      </c>
      <c r="E22" s="1233">
        <f>+D22*B21</f>
        <v>2.4750000000000001E-2</v>
      </c>
      <c r="F22" s="1229" t="s">
        <v>61</v>
      </c>
      <c r="G22" s="1230">
        <v>0.6</v>
      </c>
      <c r="H22" s="1233">
        <f t="shared" si="0"/>
        <v>1.485E-2</v>
      </c>
      <c r="I22" s="71" t="s">
        <v>62</v>
      </c>
      <c r="J22" s="74">
        <v>0.5</v>
      </c>
      <c r="K22" s="73">
        <f>J22*G22*D22*B21</f>
        <v>7.4250000000000002E-3</v>
      </c>
      <c r="L22" s="49">
        <v>1.9243676113360323E-3</v>
      </c>
      <c r="M22" s="49">
        <v>7.2194211757303859E-4</v>
      </c>
      <c r="N22" s="51">
        <f>+'[3]Plan Acción Estratégico'!AM66*K22</f>
        <v>0</v>
      </c>
      <c r="O22" s="51">
        <f>+'[3]Plan Acción Estratégico'!AR66*K22</f>
        <v>0</v>
      </c>
      <c r="P22" s="51">
        <f>+'[3]Plan Acción Estratégico'!AW66*K22</f>
        <v>0</v>
      </c>
      <c r="S22" s="96"/>
      <c r="T22" s="97"/>
    </row>
    <row r="23" spans="1:20" ht="28.5" customHeight="1" thickTop="1" thickBot="1">
      <c r="A23" s="1229"/>
      <c r="B23" s="1231"/>
      <c r="C23" s="1229"/>
      <c r="D23" s="1232"/>
      <c r="E23" s="1233"/>
      <c r="F23" s="1229"/>
      <c r="G23" s="1230"/>
      <c r="H23" s="1233"/>
      <c r="I23" s="71" t="s">
        <v>63</v>
      </c>
      <c r="J23" s="74">
        <v>0.25</v>
      </c>
      <c r="K23" s="73">
        <f>J23*G22*D22*B21</f>
        <v>3.7125000000000001E-3</v>
      </c>
      <c r="L23" s="49">
        <v>7.457473993288591E-4</v>
      </c>
      <c r="M23" s="49">
        <v>7.1220408976510076E-4</v>
      </c>
      <c r="N23" s="51">
        <f>+'[3]Plan Acción Estratégico'!AM70*K23</f>
        <v>0</v>
      </c>
      <c r="O23" s="51">
        <f>+'[3]Plan Acción Estratégico'!AR70*K23</f>
        <v>0</v>
      </c>
      <c r="P23" s="51">
        <f>+'[3]Plan Acción Estratégico'!AW70*K23</f>
        <v>0</v>
      </c>
      <c r="S23" s="96"/>
      <c r="T23" s="96"/>
    </row>
    <row r="24" spans="1:20" ht="25.5" thickTop="1" thickBot="1">
      <c r="A24" s="1229"/>
      <c r="B24" s="1231"/>
      <c r="C24" s="1229"/>
      <c r="D24" s="1232"/>
      <c r="E24" s="1233"/>
      <c r="F24" s="1229"/>
      <c r="G24" s="1230"/>
      <c r="H24" s="1233"/>
      <c r="I24" s="71" t="s">
        <v>64</v>
      </c>
      <c r="J24" s="74">
        <v>0.25</v>
      </c>
      <c r="K24" s="73">
        <f>J24*G22*D22*B21</f>
        <v>3.7125000000000001E-3</v>
      </c>
      <c r="L24" s="49">
        <v>7.4247779605263154E-4</v>
      </c>
      <c r="M24" s="49">
        <v>1.4011245888157894E-4</v>
      </c>
      <c r="N24" s="51">
        <f>+'[3]Plan Acción Estratégico'!AM73*K24</f>
        <v>0</v>
      </c>
      <c r="O24" s="51">
        <f>+'[3]Plan Acción Estratégico'!AR73*K24</f>
        <v>0</v>
      </c>
      <c r="P24" s="51">
        <f>+'[3]Plan Acción Estratégico'!AW73*K24</f>
        <v>0</v>
      </c>
      <c r="S24" s="96"/>
      <c r="T24" s="97"/>
    </row>
    <row r="25" spans="1:20" ht="25.5" thickTop="1" thickBot="1">
      <c r="A25" s="1229"/>
      <c r="B25" s="1231"/>
      <c r="C25" s="1229"/>
      <c r="D25" s="1232"/>
      <c r="E25" s="1233"/>
      <c r="F25" s="1229" t="s">
        <v>65</v>
      </c>
      <c r="G25" s="1236">
        <v>0.4</v>
      </c>
      <c r="H25" s="1233">
        <f>+G25*E22</f>
        <v>9.9000000000000008E-3</v>
      </c>
      <c r="I25" s="71" t="s">
        <v>66</v>
      </c>
      <c r="J25" s="74">
        <v>0.4</v>
      </c>
      <c r="K25" s="73">
        <f>J25*G25*D22*B21</f>
        <v>3.9600000000000008E-3</v>
      </c>
      <c r="L25" s="49">
        <v>7.9200000000000028E-4</v>
      </c>
      <c r="M25" s="49">
        <v>3.1680000000000011E-4</v>
      </c>
      <c r="N25" s="51">
        <f>+'[3]Plan Acción Estratégico'!AM74*K25</f>
        <v>0</v>
      </c>
      <c r="O25" s="51">
        <f>+'[3]Plan Acción Estratégico'!AR74*K25</f>
        <v>0</v>
      </c>
      <c r="P25" s="51">
        <f>+'[3]Plan Acción Estratégico'!AW74*K25</f>
        <v>0</v>
      </c>
      <c r="S25" s="96"/>
      <c r="T25" s="97"/>
    </row>
    <row r="26" spans="1:20" ht="25.5" thickTop="1" thickBot="1">
      <c r="A26" s="1229"/>
      <c r="B26" s="1231"/>
      <c r="C26" s="1229"/>
      <c r="D26" s="1232"/>
      <c r="E26" s="1233"/>
      <c r="F26" s="1229"/>
      <c r="G26" s="1236"/>
      <c r="H26" s="1233"/>
      <c r="I26" s="71" t="s">
        <v>67</v>
      </c>
      <c r="J26" s="74">
        <v>0.6</v>
      </c>
      <c r="K26" s="73">
        <f>J26*G25*D22*B21</f>
        <v>5.94E-3</v>
      </c>
      <c r="L26" s="49">
        <v>8.9100000000000008E-4</v>
      </c>
      <c r="M26" s="49">
        <v>1.6929000000000002E-3</v>
      </c>
      <c r="N26" s="51">
        <f>+'[3]Plan Acción Estratégico'!AM77*K26</f>
        <v>0</v>
      </c>
      <c r="O26" s="51">
        <f>+'[3]Plan Acción Estratégico'!AR77*K26</f>
        <v>0</v>
      </c>
      <c r="P26" s="51">
        <f>+'[3]Plan Acción Estratégico'!AW77*K26</f>
        <v>0</v>
      </c>
      <c r="S26" s="96"/>
      <c r="T26" s="97"/>
    </row>
    <row r="27" spans="1:20" ht="25.5" thickTop="1" thickBot="1">
      <c r="A27" s="1229"/>
      <c r="B27" s="1231"/>
      <c r="C27" s="71" t="s">
        <v>68</v>
      </c>
      <c r="D27" s="75">
        <v>0.4</v>
      </c>
      <c r="E27" s="73">
        <f>+D27*B21</f>
        <v>4.4000000000000004E-2</v>
      </c>
      <c r="F27" s="76" t="s">
        <v>69</v>
      </c>
      <c r="G27" s="77">
        <v>1</v>
      </c>
      <c r="H27" s="78">
        <f>+G27*E27</f>
        <v>4.4000000000000004E-2</v>
      </c>
      <c r="I27" s="71" t="s">
        <v>70</v>
      </c>
      <c r="J27" s="74">
        <v>1</v>
      </c>
      <c r="K27" s="73">
        <f>J27*G27*D27*B21</f>
        <v>4.4000000000000004E-2</v>
      </c>
      <c r="L27" s="49">
        <v>9.6012196469584723E-3</v>
      </c>
      <c r="M27" s="49">
        <v>1.6662872557592835E-2</v>
      </c>
      <c r="N27" s="51">
        <f>+'[3]Plan Acción Estratégico'!AM79*K27</f>
        <v>0</v>
      </c>
      <c r="O27" s="51">
        <f>+'[3]Plan Acción Estratégico'!AR79*K27</f>
        <v>0</v>
      </c>
      <c r="P27" s="51">
        <f>+'[3]Plan Acción Estratégico'!AW79*K27</f>
        <v>0</v>
      </c>
      <c r="S27" s="95"/>
    </row>
    <row r="28" spans="1:20" ht="49.5" thickTop="1" thickBot="1">
      <c r="A28" s="1229"/>
      <c r="B28" s="1231"/>
      <c r="C28" s="1229" t="s">
        <v>71</v>
      </c>
      <c r="D28" s="1241">
        <v>0.15</v>
      </c>
      <c r="E28" s="1233">
        <f>+D28*B21</f>
        <v>1.6500000000000001E-2</v>
      </c>
      <c r="F28" s="1229" t="s">
        <v>72</v>
      </c>
      <c r="G28" s="1230">
        <v>1</v>
      </c>
      <c r="H28" s="1233">
        <f>+G28*E28</f>
        <v>1.6500000000000001E-2</v>
      </c>
      <c r="I28" s="71" t="s">
        <v>73</v>
      </c>
      <c r="J28" s="74">
        <v>0.5</v>
      </c>
      <c r="K28" s="73">
        <f>J28*G28*D28*B21</f>
        <v>8.2500000000000004E-3</v>
      </c>
      <c r="L28" s="49">
        <v>1.94978021978022E-3</v>
      </c>
      <c r="M28" s="49">
        <v>2.1335164835164835E-4</v>
      </c>
      <c r="N28" s="51">
        <f>+'[3]Plan Acción Estratégico'!AM85*K28</f>
        <v>0</v>
      </c>
      <c r="O28" s="51">
        <f>+'[3]Plan Acción Estratégico'!AR85*K28</f>
        <v>0</v>
      </c>
      <c r="P28" s="51">
        <f>+'[3]Plan Acción Estratégico'!AW85*K28</f>
        <v>0</v>
      </c>
    </row>
    <row r="29" spans="1:20" ht="25.5" thickTop="1" thickBot="1">
      <c r="A29" s="1229"/>
      <c r="B29" s="1231"/>
      <c r="C29" s="1229"/>
      <c r="D29" s="1241"/>
      <c r="E29" s="1233"/>
      <c r="F29" s="1229"/>
      <c r="G29" s="1230"/>
      <c r="H29" s="1233"/>
      <c r="I29" s="71" t="s">
        <v>74</v>
      </c>
      <c r="J29" s="74">
        <v>0.5</v>
      </c>
      <c r="K29" s="73">
        <f>J29*G28*D28*B21</f>
        <v>8.2500000000000004E-3</v>
      </c>
      <c r="L29" s="49">
        <v>1.6500000000000002E-3</v>
      </c>
      <c r="M29" s="49">
        <v>6.1875000000000005E-4</v>
      </c>
      <c r="N29" s="51">
        <f>+'[3]Plan Acción Estratégico'!AM88*K29</f>
        <v>0</v>
      </c>
      <c r="O29" s="51">
        <f>+'[3]Plan Acción Estratégico'!AR88*K29</f>
        <v>0</v>
      </c>
      <c r="P29" s="51">
        <f>+'[3]Plan Acción Estratégico'!AW88*K29</f>
        <v>0</v>
      </c>
    </row>
    <row r="30" spans="1:20" ht="25.5" thickTop="1" thickBot="1">
      <c r="A30" s="1237" t="s">
        <v>75</v>
      </c>
      <c r="B30" s="1245">
        <v>0.39</v>
      </c>
      <c r="C30" s="79" t="s">
        <v>76</v>
      </c>
      <c r="D30" s="80">
        <v>0.12</v>
      </c>
      <c r="E30" s="81">
        <f>+D30*B30</f>
        <v>4.6800000000000001E-2</v>
      </c>
      <c r="F30" s="79" t="s">
        <v>77</v>
      </c>
      <c r="G30" s="82">
        <v>1</v>
      </c>
      <c r="H30" s="81">
        <f>+G30*E30</f>
        <v>4.6800000000000001E-2</v>
      </c>
      <c r="I30" s="83" t="s">
        <v>78</v>
      </c>
      <c r="J30" s="84">
        <v>1</v>
      </c>
      <c r="K30" s="85">
        <f>J30*G30*D30*B30</f>
        <v>4.6800000000000001E-2</v>
      </c>
      <c r="L30" s="49">
        <v>1.17E-2</v>
      </c>
      <c r="M30" s="49">
        <v>3.5099999999999999E-2</v>
      </c>
      <c r="N30" s="51">
        <f>+'[3]Plan Acción Estratégico'!AM89*K30</f>
        <v>0</v>
      </c>
      <c r="O30" s="51">
        <f>+'[3]Plan Acción Estratégico'!AR89*K30</f>
        <v>0</v>
      </c>
      <c r="P30" s="51">
        <f>+'[3]Plan Acción Estratégico'!AW89*K30</f>
        <v>0</v>
      </c>
    </row>
    <row r="31" spans="1:20" ht="25.5" thickTop="1" thickBot="1">
      <c r="A31" s="1237"/>
      <c r="B31" s="1245"/>
      <c r="C31" s="1237" t="s">
        <v>79</v>
      </c>
      <c r="D31" s="1238">
        <v>0.13</v>
      </c>
      <c r="E31" s="1239">
        <f>+D31*B30</f>
        <v>5.0700000000000002E-2</v>
      </c>
      <c r="F31" s="1237" t="s">
        <v>80</v>
      </c>
      <c r="G31" s="1240">
        <v>0.8</v>
      </c>
      <c r="H31" s="1239">
        <f>+G31*E31</f>
        <v>4.0560000000000006E-2</v>
      </c>
      <c r="I31" s="83" t="s">
        <v>81</v>
      </c>
      <c r="J31" s="84">
        <v>0.5</v>
      </c>
      <c r="K31" s="85">
        <f>J31*G31*D31*B30</f>
        <v>2.0280000000000003E-2</v>
      </c>
      <c r="L31" s="49">
        <v>8.464471916629206E-3</v>
      </c>
      <c r="M31" s="49">
        <v>1.3257077429902468E-3</v>
      </c>
      <c r="N31" s="51">
        <f>+'[3]Plan Acción Estratégico'!AM92*K31</f>
        <v>0</v>
      </c>
      <c r="O31" s="51">
        <f>+'[3]Plan Acción Estratégico'!AR92*K31</f>
        <v>0</v>
      </c>
      <c r="P31" s="51">
        <f>+'[3]Plan Acción Estratégico'!AW92*K31</f>
        <v>0</v>
      </c>
    </row>
    <row r="32" spans="1:20" ht="37.5" thickTop="1" thickBot="1">
      <c r="A32" s="1237"/>
      <c r="B32" s="1245"/>
      <c r="C32" s="1237"/>
      <c r="D32" s="1238"/>
      <c r="E32" s="1239"/>
      <c r="F32" s="1237"/>
      <c r="G32" s="1240"/>
      <c r="H32" s="1239"/>
      <c r="I32" s="86" t="s">
        <v>82</v>
      </c>
      <c r="J32" s="84">
        <v>0.3</v>
      </c>
      <c r="K32" s="87">
        <f>J32*G31*D31*B30</f>
        <v>1.2168E-2</v>
      </c>
      <c r="L32" s="49">
        <v>7.1385600000000004E-3</v>
      </c>
      <c r="M32" s="49">
        <v>2.6038303200000001E-3</v>
      </c>
      <c r="N32" s="51">
        <f>+'[3]Plan Acción Estratégico'!AM95*K32</f>
        <v>0</v>
      </c>
      <c r="O32" s="51">
        <f>+'[3]Plan Acción Estratégico'!AR95*K32</f>
        <v>0</v>
      </c>
      <c r="P32" s="51">
        <f>+'[3]Plan Acción Estratégico'!AW95*K32</f>
        <v>0</v>
      </c>
    </row>
    <row r="33" spans="1:16" ht="37.5" thickTop="1" thickBot="1">
      <c r="A33" s="1237"/>
      <c r="B33" s="1245"/>
      <c r="C33" s="1237"/>
      <c r="D33" s="1238"/>
      <c r="E33" s="1239"/>
      <c r="F33" s="1237"/>
      <c r="G33" s="1240"/>
      <c r="H33" s="1239"/>
      <c r="I33" s="83" t="s">
        <v>83</v>
      </c>
      <c r="J33" s="84">
        <v>0.2</v>
      </c>
      <c r="K33" s="85">
        <f>J33*G31*D31*B30</f>
        <v>8.1120000000000029E-3</v>
      </c>
      <c r="L33" s="49">
        <v>4.0560000000000014E-3</v>
      </c>
      <c r="M33" s="49">
        <v>3.244800000000002E-4</v>
      </c>
      <c r="N33" s="51">
        <f>+'[3]Plan Acción Estratégico'!AM97*K33</f>
        <v>0</v>
      </c>
      <c r="O33" s="51">
        <f>+'[3]Plan Acción Estratégico'!AR97*K33</f>
        <v>0</v>
      </c>
      <c r="P33" s="51">
        <f>+'[3]Plan Acción Estratégico'!AW97*K33</f>
        <v>0</v>
      </c>
    </row>
    <row r="34" spans="1:16" ht="25.5" thickTop="1" thickBot="1">
      <c r="A34" s="1237"/>
      <c r="B34" s="1245"/>
      <c r="C34" s="1237"/>
      <c r="D34" s="1238"/>
      <c r="E34" s="1239"/>
      <c r="F34" s="79" t="s">
        <v>84</v>
      </c>
      <c r="G34" s="82">
        <v>0.2</v>
      </c>
      <c r="H34" s="81">
        <f>+G34*E31</f>
        <v>1.0140000000000001E-2</v>
      </c>
      <c r="I34" s="86" t="s">
        <v>85</v>
      </c>
      <c r="J34" s="88">
        <v>1</v>
      </c>
      <c r="K34" s="87">
        <f>J34*G34*D31*B30</f>
        <v>1.0140000000000001E-2</v>
      </c>
      <c r="L34" s="49">
        <v>7.6050000000000011E-4</v>
      </c>
      <c r="M34" s="49">
        <v>1.8137925000000002E-3</v>
      </c>
      <c r="N34" s="51">
        <f>+'[3]Plan Acción Estratégico'!AM98*K34</f>
        <v>0</v>
      </c>
      <c r="O34" s="51">
        <f>+'[3]Plan Acción Estratégico'!AR98*K34</f>
        <v>0</v>
      </c>
      <c r="P34" s="51">
        <f>+'[3]Plan Acción Estratégico'!AW98*K34</f>
        <v>0</v>
      </c>
    </row>
    <row r="35" spans="1:16" ht="49.5" thickTop="1" thickBot="1">
      <c r="A35" s="1237"/>
      <c r="B35" s="1245"/>
      <c r="C35" s="1237" t="s">
        <v>86</v>
      </c>
      <c r="D35" s="1238">
        <v>0.5</v>
      </c>
      <c r="E35" s="1239">
        <f>+D35*B30</f>
        <v>0.19500000000000001</v>
      </c>
      <c r="F35" s="1242" t="s">
        <v>87</v>
      </c>
      <c r="G35" s="1243">
        <v>1</v>
      </c>
      <c r="H35" s="1244">
        <f>+G35*E35</f>
        <v>0.19500000000000001</v>
      </c>
      <c r="I35" s="86" t="s">
        <v>88</v>
      </c>
      <c r="J35" s="88">
        <v>0.15</v>
      </c>
      <c r="K35" s="87">
        <f>J35*G35*D35*B30</f>
        <v>2.9249999999999998E-2</v>
      </c>
      <c r="L35" s="49">
        <v>6.6672794117647056E-3</v>
      </c>
      <c r="M35" s="49">
        <v>1.1936580882352939E-3</v>
      </c>
      <c r="N35" s="51">
        <f>+'[3]Plan Acción Estratégico'!AM99*K35</f>
        <v>0</v>
      </c>
      <c r="O35" s="51">
        <f>+'[3]Plan Acción Estratégico'!AR99*K35</f>
        <v>0</v>
      </c>
      <c r="P35" s="51">
        <f>+'[3]Plan Acción Estratégico'!AW99*K35</f>
        <v>0</v>
      </c>
    </row>
    <row r="36" spans="1:16" ht="49.5" thickTop="1" thickBot="1">
      <c r="A36" s="1237"/>
      <c r="B36" s="1245"/>
      <c r="C36" s="1237"/>
      <c r="D36" s="1238"/>
      <c r="E36" s="1239"/>
      <c r="F36" s="1242"/>
      <c r="G36" s="1243"/>
      <c r="H36" s="1244"/>
      <c r="I36" s="86" t="s">
        <v>89</v>
      </c>
      <c r="J36" s="88">
        <v>0.15</v>
      </c>
      <c r="K36" s="87">
        <f>J36*G35*D35*B30</f>
        <v>2.9249999999999998E-2</v>
      </c>
      <c r="L36" s="49">
        <v>5.0555555555555553E-3</v>
      </c>
      <c r="M36" s="49">
        <v>5.958333333333332E-4</v>
      </c>
      <c r="N36" s="51">
        <f>+'[3]Plan Acción Estratégico'!AM100*K36</f>
        <v>0</v>
      </c>
      <c r="O36" s="51">
        <f>+'[3]Plan Acción Estratégico'!AR100*K36</f>
        <v>0</v>
      </c>
      <c r="P36" s="51">
        <f>+'[3]Plan Acción Estratégico'!AW100*K36</f>
        <v>0</v>
      </c>
    </row>
    <row r="37" spans="1:16" ht="49.5" thickTop="1" thickBot="1">
      <c r="A37" s="1237"/>
      <c r="B37" s="1245"/>
      <c r="C37" s="1237"/>
      <c r="D37" s="1238"/>
      <c r="E37" s="1239"/>
      <c r="F37" s="1242"/>
      <c r="G37" s="1243"/>
      <c r="H37" s="1244"/>
      <c r="I37" s="86" t="s">
        <v>90</v>
      </c>
      <c r="J37" s="88">
        <v>0.15</v>
      </c>
      <c r="K37" s="87">
        <f>J37*G35*D35*B30</f>
        <v>2.9249999999999998E-2</v>
      </c>
      <c r="L37" s="49">
        <v>5.6302816901408446E-3</v>
      </c>
      <c r="M37" s="49">
        <v>6.3855633802816891E-4</v>
      </c>
      <c r="N37" s="51">
        <f>+'[3]Plan Acción Estratégico'!AM101*K37</f>
        <v>0</v>
      </c>
      <c r="O37" s="51">
        <f>+'[3]Plan Acción Estratégico'!AR101*K37</f>
        <v>0</v>
      </c>
      <c r="P37" s="51">
        <f>+'[3]Plan Acción Estratégico'!AW101*K37</f>
        <v>0</v>
      </c>
    </row>
    <row r="38" spans="1:16" ht="61.5" thickTop="1" thickBot="1">
      <c r="A38" s="1237"/>
      <c r="B38" s="1245"/>
      <c r="C38" s="1237"/>
      <c r="D38" s="1238"/>
      <c r="E38" s="1239"/>
      <c r="F38" s="1242"/>
      <c r="G38" s="1243"/>
      <c r="H38" s="1244"/>
      <c r="I38" s="86" t="s">
        <v>91</v>
      </c>
      <c r="J38" s="88">
        <v>0.15</v>
      </c>
      <c r="K38" s="87">
        <f>J38*G35*D35*B30</f>
        <v>2.9249999999999998E-2</v>
      </c>
      <c r="L38" s="49">
        <v>6.1517857142857138E-3</v>
      </c>
      <c r="M38" s="49">
        <v>2.7857142857142854E-4</v>
      </c>
      <c r="N38" s="51">
        <f>+'[3]Plan Acción Estratégico'!AM102*K38</f>
        <v>0</v>
      </c>
      <c r="O38" s="51">
        <f>+'[3]Plan Acción Estratégico'!AR102*K38</f>
        <v>0</v>
      </c>
      <c r="P38" s="51">
        <f>+'[3]Plan Acción Estratégico'!AW102*K38</f>
        <v>0</v>
      </c>
    </row>
    <row r="39" spans="1:16" ht="49.5" thickTop="1" thickBot="1">
      <c r="A39" s="1237"/>
      <c r="B39" s="1245"/>
      <c r="C39" s="1237"/>
      <c r="D39" s="1238"/>
      <c r="E39" s="1239"/>
      <c r="F39" s="1242"/>
      <c r="G39" s="1243"/>
      <c r="H39" s="1244"/>
      <c r="I39" s="86" t="s">
        <v>92</v>
      </c>
      <c r="J39" s="88">
        <v>0.15</v>
      </c>
      <c r="K39" s="87">
        <f>J39*G35*D35*B30</f>
        <v>2.9249999999999998E-2</v>
      </c>
      <c r="L39" s="49">
        <v>5.1999999999999998E-3</v>
      </c>
      <c r="M39" s="49">
        <v>2.9250000000000001E-4</v>
      </c>
      <c r="N39" s="51">
        <f>+'[3]Plan Acción Estratégico'!AM103*K39</f>
        <v>0</v>
      </c>
      <c r="O39" s="51">
        <f>+'[3]Plan Acción Estratégico'!AR103*K39</f>
        <v>0</v>
      </c>
      <c r="P39" s="51">
        <f>+'[3]Plan Acción Estratégico'!AW103*K39</f>
        <v>0</v>
      </c>
    </row>
    <row r="40" spans="1:16" ht="37.5" thickTop="1" thickBot="1">
      <c r="A40" s="1237"/>
      <c r="B40" s="1245"/>
      <c r="C40" s="1237"/>
      <c r="D40" s="1238"/>
      <c r="E40" s="1239"/>
      <c r="F40" s="1242"/>
      <c r="G40" s="1243"/>
      <c r="H40" s="1244"/>
      <c r="I40" s="86" t="s">
        <v>93</v>
      </c>
      <c r="J40" s="88">
        <v>0.15</v>
      </c>
      <c r="K40" s="87">
        <f>J40*G35*D35*B30</f>
        <v>2.9249999999999998E-2</v>
      </c>
      <c r="L40" s="49">
        <v>5.8500000000000002E-3</v>
      </c>
      <c r="M40" s="49">
        <v>2.2564285714285711E-3</v>
      </c>
      <c r="N40" s="51">
        <f>+'[3]Plan Acción Estratégico'!AM104*K40</f>
        <v>0</v>
      </c>
      <c r="O40" s="51">
        <f>+'[3]Plan Acción Estratégico'!AR104*K40</f>
        <v>0</v>
      </c>
      <c r="P40" s="51">
        <f>+'[3]Plan Acción Estratégico'!AW104*K40</f>
        <v>0</v>
      </c>
    </row>
    <row r="41" spans="1:16" ht="25.5" thickTop="1" thickBot="1">
      <c r="A41" s="1237"/>
      <c r="B41" s="1245"/>
      <c r="C41" s="1237"/>
      <c r="D41" s="1238"/>
      <c r="E41" s="1239"/>
      <c r="F41" s="1242"/>
      <c r="G41" s="1243"/>
      <c r="H41" s="1244"/>
      <c r="I41" s="86" t="s">
        <v>94</v>
      </c>
      <c r="J41" s="88">
        <v>0.1</v>
      </c>
      <c r="K41" s="87">
        <f>J41*G35*D35*B30</f>
        <v>1.9500000000000003E-2</v>
      </c>
      <c r="L41" s="49">
        <v>0</v>
      </c>
      <c r="M41" s="49">
        <v>4.5882352941176477E-4</v>
      </c>
      <c r="N41" s="51">
        <f>+'[3]Plan Acción Estratégico'!AM105*K41</f>
        <v>0</v>
      </c>
      <c r="O41" s="51">
        <f>+'[3]Plan Acción Estratégico'!AR105*K41</f>
        <v>0</v>
      </c>
      <c r="P41" s="51">
        <f>+'[3]Plan Acción Estratégico'!AW105*K41</f>
        <v>0</v>
      </c>
    </row>
    <row r="42" spans="1:16" ht="25.5" thickTop="1" thickBot="1">
      <c r="A42" s="1237"/>
      <c r="B42" s="1245"/>
      <c r="C42" s="1237" t="s">
        <v>95</v>
      </c>
      <c r="D42" s="1238">
        <v>0.1</v>
      </c>
      <c r="E42" s="1239">
        <f>+D42*B30</f>
        <v>3.9000000000000007E-2</v>
      </c>
      <c r="F42" s="89" t="s">
        <v>96</v>
      </c>
      <c r="G42" s="90">
        <v>0.6</v>
      </c>
      <c r="H42" s="91">
        <f>+G42*E42</f>
        <v>2.3400000000000004E-2</v>
      </c>
      <c r="I42" s="86" t="s">
        <v>97</v>
      </c>
      <c r="J42" s="88">
        <v>1</v>
      </c>
      <c r="K42" s="87">
        <f>J42*G42*D42*B30</f>
        <v>2.3400000000000001E-2</v>
      </c>
      <c r="L42" s="49">
        <v>4.6800000000000001E-3</v>
      </c>
      <c r="M42" s="49">
        <v>3.5100000000000001E-3</v>
      </c>
      <c r="N42" s="51">
        <f>+'[3]Plan Acción Estratégico'!AM106*K42</f>
        <v>0</v>
      </c>
      <c r="O42" s="51">
        <f>+'[3]Plan Acción Estratégico'!AR106*K42</f>
        <v>0</v>
      </c>
      <c r="P42" s="51">
        <f>+'[3]Plan Acción Estratégico'!AW106*K42</f>
        <v>0</v>
      </c>
    </row>
    <row r="43" spans="1:16" ht="25.5" thickTop="1" thickBot="1">
      <c r="A43" s="1237"/>
      <c r="B43" s="1245"/>
      <c r="C43" s="1237"/>
      <c r="D43" s="1238"/>
      <c r="E43" s="1239"/>
      <c r="F43" s="89" t="s">
        <v>98</v>
      </c>
      <c r="G43" s="90">
        <v>0.4</v>
      </c>
      <c r="H43" s="91">
        <f>+G43*E42</f>
        <v>1.5600000000000003E-2</v>
      </c>
      <c r="I43" s="86" t="s">
        <v>99</v>
      </c>
      <c r="J43" s="88">
        <v>1</v>
      </c>
      <c r="K43" s="87">
        <f>J43*G43*D42*B30</f>
        <v>1.5600000000000003E-2</v>
      </c>
      <c r="L43" s="49">
        <v>0</v>
      </c>
      <c r="M43" s="49">
        <v>0</v>
      </c>
      <c r="N43" s="51">
        <f>+'[3]Plan Acción Estratégico'!AM107*K43</f>
        <v>0</v>
      </c>
      <c r="O43" s="51">
        <f>+'[3]Plan Acción Estratégico'!AR107*K43</f>
        <v>0</v>
      </c>
      <c r="P43" s="51">
        <f>+'[3]Plan Acción Estratégico'!AW107*K43</f>
        <v>0</v>
      </c>
    </row>
    <row r="44" spans="1:16" ht="25.5" customHeight="1" thickTop="1" thickBot="1">
      <c r="A44" s="1237"/>
      <c r="B44" s="1245"/>
      <c r="C44" s="79" t="s">
        <v>100</v>
      </c>
      <c r="D44" s="80">
        <v>0.15</v>
      </c>
      <c r="E44" s="81">
        <f>+D44*B30</f>
        <v>5.8499999999999996E-2</v>
      </c>
      <c r="F44" s="89" t="s">
        <v>100</v>
      </c>
      <c r="G44" s="90">
        <v>1</v>
      </c>
      <c r="H44" s="91">
        <f>+G44*E44</f>
        <v>5.8499999999999996E-2</v>
      </c>
      <c r="I44" s="86" t="s">
        <v>101</v>
      </c>
      <c r="J44" s="88">
        <v>1</v>
      </c>
      <c r="K44" s="87">
        <f>J44*G44*D44*B30</f>
        <v>5.8499999999999996E-2</v>
      </c>
      <c r="L44" s="49">
        <v>0</v>
      </c>
      <c r="M44" s="49">
        <v>0</v>
      </c>
      <c r="N44" s="51">
        <f>+'[3]Plan Acción Estratégico'!AM110*K44</f>
        <v>0</v>
      </c>
      <c r="O44" s="51">
        <f>+'[3]Plan Acción Estratégico'!AR110*K44</f>
        <v>0</v>
      </c>
      <c r="P44" s="51">
        <f>+'[3]Plan Acción Estratégico'!AW110*K44</f>
        <v>0</v>
      </c>
    </row>
    <row r="45" spans="1:16" ht="12.75" customHeight="1" thickTop="1">
      <c r="B45" s="93">
        <f>SUM(B4:B44)</f>
        <v>1</v>
      </c>
      <c r="E45" s="93">
        <f>SUM(E4:E44)</f>
        <v>1</v>
      </c>
      <c r="H45" s="93">
        <f>SUM(H4:H44)</f>
        <v>1.0000000000000002</v>
      </c>
      <c r="K45" s="94">
        <f t="shared" ref="K45:P45" si="1">SUM(K4:K44)</f>
        <v>1</v>
      </c>
      <c r="L45" s="94">
        <f t="shared" si="1"/>
        <v>0.29000727433378098</v>
      </c>
      <c r="M45" s="93">
        <f t="shared" si="1"/>
        <v>0.22810304692693539</v>
      </c>
      <c r="N45" s="94">
        <f t="shared" si="1"/>
        <v>0</v>
      </c>
      <c r="O45" s="94">
        <f t="shared" si="1"/>
        <v>0</v>
      </c>
      <c r="P45" s="94">
        <f t="shared" si="1"/>
        <v>0</v>
      </c>
    </row>
    <row r="46" spans="1:16" ht="12" customHeight="1"/>
    <row r="47" spans="1:16" ht="12" customHeight="1"/>
    <row r="48" spans="1:16" ht="12" customHeight="1">
      <c r="C48" s="98"/>
    </row>
    <row r="49" spans="19:19" ht="12" customHeight="1"/>
    <row r="50" spans="19:19" ht="12" customHeight="1"/>
    <row r="51" spans="19:19" ht="12" customHeight="1"/>
    <row r="52" spans="19:19" ht="12.75" customHeight="1"/>
    <row r="58" spans="19:19">
      <c r="S58" s="95"/>
    </row>
    <row r="59" spans="19:19">
      <c r="S59" s="95"/>
    </row>
    <row r="60" spans="19:19">
      <c r="S60" s="95"/>
    </row>
    <row r="62" spans="19:19">
      <c r="S62" s="95"/>
    </row>
    <row r="63" spans="19:19">
      <c r="S63" s="95"/>
    </row>
    <row r="64" spans="19:19">
      <c r="S64" s="95"/>
    </row>
    <row r="65" spans="19:19">
      <c r="S65" s="95"/>
    </row>
    <row r="67" spans="19:19">
      <c r="S67" s="95"/>
    </row>
    <row r="70" spans="19:19">
      <c r="S70" s="95"/>
    </row>
    <row r="71" spans="19:19">
      <c r="S71" s="95"/>
    </row>
    <row r="73" spans="19:19">
      <c r="S73" s="95"/>
    </row>
    <row r="75" spans="19:19">
      <c r="S75" s="95"/>
    </row>
    <row r="76" spans="19:19">
      <c r="S76" s="95"/>
    </row>
    <row r="77" spans="19:19">
      <c r="S77" s="95"/>
    </row>
    <row r="78" spans="19:19">
      <c r="S78" s="95"/>
    </row>
    <row r="79" spans="19:19">
      <c r="S79" s="95"/>
    </row>
    <row r="81" spans="19:19">
      <c r="S81" s="95"/>
    </row>
    <row r="82" spans="19:19">
      <c r="S82" s="95"/>
    </row>
    <row r="85" spans="19:19">
      <c r="S85" s="95"/>
    </row>
    <row r="86" spans="19:19">
      <c r="S86" s="95"/>
    </row>
    <row r="87" spans="19:19">
      <c r="S87" s="95"/>
    </row>
    <row r="88" spans="19:19">
      <c r="S88" s="95"/>
    </row>
    <row r="89" spans="19:19">
      <c r="S89" s="95"/>
    </row>
    <row r="91" spans="19:19">
      <c r="S91" s="95"/>
    </row>
    <row r="92" spans="19:19">
      <c r="S92" s="95"/>
    </row>
    <row r="94" spans="19:19">
      <c r="S94" s="95"/>
    </row>
    <row r="106" spans="19:19">
      <c r="S106" s="95"/>
    </row>
    <row r="107" spans="19:19">
      <c r="S107" s="95"/>
    </row>
    <row r="109" spans="19:19">
      <c r="S109" s="95"/>
    </row>
    <row r="110" spans="19:19">
      <c r="S110" s="95"/>
    </row>
    <row r="111" spans="19:19">
      <c r="S111" s="95"/>
    </row>
    <row r="112" spans="19:19">
      <c r="S112" s="95"/>
    </row>
    <row r="113" spans="19:19">
      <c r="S113" s="95"/>
    </row>
  </sheetData>
  <mergeCells count="61">
    <mergeCell ref="H35:H41"/>
    <mergeCell ref="A30:A44"/>
    <mergeCell ref="B30:B44"/>
    <mergeCell ref="C31:C34"/>
    <mergeCell ref="D31:D34"/>
    <mergeCell ref="E31:E34"/>
    <mergeCell ref="C35:C41"/>
    <mergeCell ref="D35:D41"/>
    <mergeCell ref="E35:E41"/>
    <mergeCell ref="H22:H24"/>
    <mergeCell ref="F25:F26"/>
    <mergeCell ref="G25:G26"/>
    <mergeCell ref="H25:H26"/>
    <mergeCell ref="C42:C43"/>
    <mergeCell ref="D42:D43"/>
    <mergeCell ref="E42:E43"/>
    <mergeCell ref="H28:H29"/>
    <mergeCell ref="F31:F33"/>
    <mergeCell ref="G31:G33"/>
    <mergeCell ref="H31:H33"/>
    <mergeCell ref="C28:C29"/>
    <mergeCell ref="D28:D29"/>
    <mergeCell ref="E28:E29"/>
    <mergeCell ref="F35:F41"/>
    <mergeCell ref="G35:G41"/>
    <mergeCell ref="D15:D16"/>
    <mergeCell ref="E15:E16"/>
    <mergeCell ref="F28:F29"/>
    <mergeCell ref="G28:G29"/>
    <mergeCell ref="A21:A29"/>
    <mergeCell ref="B21:B29"/>
    <mergeCell ref="C22:C26"/>
    <mergeCell ref="D22:D26"/>
    <mergeCell ref="E22:E26"/>
    <mergeCell ref="F22:F24"/>
    <mergeCell ref="G22:G24"/>
    <mergeCell ref="A17:A20"/>
    <mergeCell ref="B17:B20"/>
    <mergeCell ref="A4:A14"/>
    <mergeCell ref="B4:B14"/>
    <mergeCell ref="C4:C8"/>
    <mergeCell ref="A15:A16"/>
    <mergeCell ref="B15:B16"/>
    <mergeCell ref="C15:C16"/>
    <mergeCell ref="D4:D8"/>
    <mergeCell ref="E4:E8"/>
    <mergeCell ref="C9:C10"/>
    <mergeCell ref="D9:D10"/>
    <mergeCell ref="E9:E10"/>
    <mergeCell ref="L2:P2"/>
    <mergeCell ref="A2:A3"/>
    <mergeCell ref="B2:B3"/>
    <mergeCell ref="C2:C3"/>
    <mergeCell ref="D2:D3"/>
    <mergeCell ref="E2:E3"/>
    <mergeCell ref="F2:F3"/>
    <mergeCell ref="G2:G3"/>
    <mergeCell ref="H2:H3"/>
    <mergeCell ref="I2:I3"/>
    <mergeCell ref="J2:J3"/>
    <mergeCell ref="K2:K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Seguim. y evaluación vigencia </vt:lpstr>
      <vt:lpstr>Seguim. evaluacion vigencia</vt:lpstr>
      <vt:lpstr>Seguim. y evaluacion periodo </vt:lpstr>
      <vt:lpstr>Pesos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 de Windows</cp:lastModifiedBy>
  <dcterms:created xsi:type="dcterms:W3CDTF">2020-05-19T14:50:22Z</dcterms:created>
  <dcterms:modified xsi:type="dcterms:W3CDTF">2022-01-28T13:41:08Z</dcterms:modified>
</cp:coreProperties>
</file>